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776" firstSheet="1" activeTab="3"/>
  </bookViews>
  <sheets>
    <sheet name="Group P&amp;L" sheetId="1" r:id="rId1"/>
    <sheet name="F+M Výnosy" sheetId="2" r:id="rId2"/>
    <sheet name="Konsol. provozní náklady" sheetId="3" r:id="rId3"/>
    <sheet name="Konsol. rozvaha a CF" sheetId="4" r:id="rId4"/>
    <sheet name="Konsol. investice" sheetId="5" r:id="rId5"/>
    <sheet name="Provozní výsl." sheetId="6" r:id="rId6"/>
    <sheet name="Provozní výsl. čtvrtletně" sheetId="7" r:id="rId7"/>
  </sheets>
  <definedNames>
    <definedName name="_xlnm.Print_Area" localSheetId="1">'F+M Výnosy'!$A$1:$H$74</definedName>
    <definedName name="_xlnm.Print_Area" localSheetId="0">'Group P&amp;L'!$A$1:$H$43</definedName>
    <definedName name="_xlnm.Print_Area" localSheetId="4">'Konsol. investice'!$A$1:$G$10</definedName>
    <definedName name="_xlnm.Print_Area" localSheetId="2">'Konsol. provozní náklady'!$A$1:$G$28</definedName>
    <definedName name="_xlnm.Print_Area" localSheetId="3">'Konsol. rozvaha a CF'!$A$1:$F$70</definedName>
    <definedName name="_xlnm.Print_Area" localSheetId="5">'Provozní výsl.'!$A$1:$F$82</definedName>
    <definedName name="_xlnm.Print_Area" localSheetId="6">'Provozní výsl. čtvrtletně'!$A$1:$G$82</definedName>
  </definedNames>
  <calcPr fullCalcOnLoad="1"/>
</workbook>
</file>

<file path=xl/sharedStrings.xml><?xml version="1.0" encoding="utf-8"?>
<sst xmlns="http://schemas.openxmlformats.org/spreadsheetml/2006/main" count="413" uniqueCount="231">
  <si>
    <t xml:space="preserve">´_ _ _ _ _ </t>
  </si>
  <si>
    <t>n.m.</t>
  </si>
  <si>
    <t xml:space="preserve">_ _ _ _ _ </t>
  </si>
  <si>
    <t xml:space="preserve">    Goodwill</t>
  </si>
  <si>
    <t>´_ _ _ _ _ _ _</t>
  </si>
  <si>
    <t>Telefónica O2 Slovakia</t>
  </si>
  <si>
    <t>Q2 2007</t>
  </si>
  <si>
    <t>Q3 2007</t>
  </si>
  <si>
    <t>Telefónica O2 Czech Republic</t>
  </si>
  <si>
    <t>Q4 2007</t>
  </si>
  <si>
    <t>Q1 2008</t>
  </si>
  <si>
    <r>
      <t xml:space="preserve">3) </t>
    </r>
    <r>
      <rPr>
        <sz val="10"/>
        <rFont val="Arial"/>
        <family val="2"/>
      </rPr>
      <t>ADSL</t>
    </r>
  </si>
  <si>
    <r>
      <t xml:space="preserve">   Internet &amp; Data </t>
    </r>
    <r>
      <rPr>
        <vertAlign val="superscript"/>
        <sz val="10"/>
        <rFont val="Arial"/>
        <family val="2"/>
      </rPr>
      <t xml:space="preserve">6) </t>
    </r>
  </si>
  <si>
    <t>1H 2007</t>
  </si>
  <si>
    <t>1H 2008</t>
  </si>
  <si>
    <t>2Q 2007</t>
  </si>
  <si>
    <t>2Q 2008</t>
  </si>
  <si>
    <t>Q2 2008</t>
  </si>
  <si>
    <t>Údaje v tomto souboru jsou informativního charakteru. Ačkoliv se Telefónica O2 Czech Republic, a.s. snaží poskytnout všechny informace přesně, nepřijímá žádnou odpovědnost za chybu v tisku či další chyby v tomto souboru.</t>
  </si>
  <si>
    <t>Všechny finanční údaje jsou v milionech Kč, pokud není uvedeno jinak.</t>
  </si>
  <si>
    <t>Výsledky jsou prezentovány podle Mezinárodních standardů účetního výkaznictví. Všechny výsledky jsou konsolidované, pokud není uvedeno jinak.</t>
  </si>
  <si>
    <t xml:space="preserve">Výsledky segmentu pevných linek a mobilního segmentu jsou vykázány bez zahrnutí vzájemných vztahů mezi těmito segmenty </t>
  </si>
  <si>
    <t>KONSOLIDOVANÝ VÝKAZ ZISKŮ A ZTRÁT</t>
  </si>
  <si>
    <t>% změna 1H08/1H07</t>
  </si>
  <si>
    <t>% změna 2Q08/2Q07</t>
  </si>
  <si>
    <t>Výnosy z podnikání</t>
  </si>
  <si>
    <t>Ostatní opakující se výnosy</t>
  </si>
  <si>
    <t>Výnosy</t>
  </si>
  <si>
    <t>Aktivace dlouhodobého majetku</t>
  </si>
  <si>
    <t>Provozní náklady</t>
  </si>
  <si>
    <r>
      <t xml:space="preserve">Ostatní provozní výnosy/(náklady) </t>
    </r>
    <r>
      <rPr>
        <vertAlign val="superscript"/>
        <sz val="10"/>
        <rFont val="Arial"/>
        <family val="2"/>
      </rPr>
      <t>1)</t>
    </r>
  </si>
  <si>
    <t>Zisk z prodeje dlouhodobého majetku</t>
  </si>
  <si>
    <t>Snížení hodnoty aktiv</t>
  </si>
  <si>
    <t>OIBDA - provozní hosp. výsl. před odpisy</t>
  </si>
  <si>
    <r>
      <t xml:space="preserve">OIBDA marže </t>
    </r>
    <r>
      <rPr>
        <b/>
        <i/>
        <vertAlign val="superscript"/>
        <sz val="10"/>
        <color indexed="12"/>
        <rFont val="Arial"/>
        <family val="2"/>
      </rPr>
      <t>2)</t>
    </r>
  </si>
  <si>
    <t>Odpisy hmotných a nehmotných aktiv</t>
  </si>
  <si>
    <t>Provozní hospodářský výsledek</t>
  </si>
  <si>
    <t>Čisté finanční zisky (ztráty)</t>
  </si>
  <si>
    <t>Hospodářský výsledek před zdaněním</t>
  </si>
  <si>
    <t>Daň z příjmu</t>
  </si>
  <si>
    <t>Hospodářský výsledek z pokračujících činností</t>
  </si>
  <si>
    <t>Menšinový hospodářský výsledek</t>
  </si>
  <si>
    <t>Hospodářský výsledek po zdanění</t>
  </si>
  <si>
    <r>
      <t>1)</t>
    </r>
    <r>
      <rPr>
        <sz val="10"/>
        <rFont val="Arial"/>
        <family val="2"/>
      </rPr>
      <t xml:space="preserve"> Mimořádné výnosy a náklady</t>
    </r>
  </si>
  <si>
    <r>
      <t>2)</t>
    </r>
    <r>
      <rPr>
        <sz val="10"/>
        <rFont val="Arial"/>
        <family val="2"/>
      </rPr>
      <t xml:space="preserve"> OIBDA marže = OIBDA / Výnosy z podnikání</t>
    </r>
  </si>
  <si>
    <r>
      <t xml:space="preserve">Tradiční přístup do sítě </t>
    </r>
    <r>
      <rPr>
        <b/>
        <vertAlign val="superscript"/>
        <sz val="10"/>
        <color indexed="12"/>
        <rFont val="Arial"/>
        <family val="2"/>
      </rPr>
      <t xml:space="preserve">2) </t>
    </r>
  </si>
  <si>
    <t>Tradiční hlasové služby</t>
  </si>
  <si>
    <t xml:space="preserve">   Hovorné</t>
  </si>
  <si>
    <r>
      <t xml:space="preserve">     - Tuzemský provoz </t>
    </r>
    <r>
      <rPr>
        <vertAlign val="superscript"/>
        <sz val="10"/>
        <rFont val="Arial"/>
        <family val="2"/>
      </rPr>
      <t>3)</t>
    </r>
  </si>
  <si>
    <t xml:space="preserve">     - Provoz do mobilních sítí</t>
  </si>
  <si>
    <t xml:space="preserve">     - Mezinárodní provoz</t>
  </si>
  <si>
    <r>
      <t xml:space="preserve">     - Ostatní provoz </t>
    </r>
    <r>
      <rPr>
        <vertAlign val="superscript"/>
        <sz val="10"/>
        <rFont val="Arial"/>
        <family val="2"/>
      </rPr>
      <t>4)</t>
    </r>
  </si>
  <si>
    <r>
      <t xml:space="preserve">  Propojení </t>
    </r>
    <r>
      <rPr>
        <vertAlign val="superscript"/>
        <sz val="10"/>
        <rFont val="Arial"/>
        <family val="2"/>
      </rPr>
      <t>5) 6)</t>
    </r>
  </si>
  <si>
    <t>Internet</t>
  </si>
  <si>
    <t xml:space="preserve">   Vytáčený přístup</t>
  </si>
  <si>
    <t xml:space="preserve">   Vysokorychlostní přístup </t>
  </si>
  <si>
    <r>
      <t xml:space="preserve">     - Maloobchod </t>
    </r>
    <r>
      <rPr>
        <vertAlign val="superscript"/>
        <sz val="10"/>
        <rFont val="Arial"/>
        <family val="2"/>
      </rPr>
      <t>7)</t>
    </r>
  </si>
  <si>
    <r>
      <t xml:space="preserve">     - Velkoobchod </t>
    </r>
    <r>
      <rPr>
        <vertAlign val="superscript"/>
        <sz val="10"/>
        <rFont val="Arial"/>
        <family val="2"/>
      </rPr>
      <t>8)</t>
    </r>
  </si>
  <si>
    <t>IT Služby</t>
  </si>
  <si>
    <r>
      <t xml:space="preserve">Koncová zařízení </t>
    </r>
    <r>
      <rPr>
        <b/>
        <vertAlign val="superscript"/>
        <sz val="10"/>
        <color indexed="12"/>
        <rFont val="Arial"/>
        <family val="2"/>
      </rPr>
      <t>9)</t>
    </r>
  </si>
  <si>
    <t>Datové služby</t>
  </si>
  <si>
    <t xml:space="preserve">   Pronájem okruhů</t>
  </si>
  <si>
    <r>
      <t xml:space="preserve">   Datové služby sítě </t>
    </r>
    <r>
      <rPr>
        <vertAlign val="superscript"/>
        <sz val="10"/>
        <rFont val="Arial"/>
        <family val="2"/>
      </rPr>
      <t>10)</t>
    </r>
  </si>
  <si>
    <r>
      <t xml:space="preserve">Ostatní telekomunikační služby </t>
    </r>
    <r>
      <rPr>
        <b/>
        <vertAlign val="superscript"/>
        <sz val="10"/>
        <color indexed="12"/>
        <rFont val="Arial"/>
        <family val="2"/>
      </rPr>
      <t>11)</t>
    </r>
  </si>
  <si>
    <t>Celkem výnosy z podnikání</t>
  </si>
  <si>
    <t>Ostatní výnosy</t>
  </si>
  <si>
    <t>Celkem výnosy</t>
  </si>
  <si>
    <r>
      <t>1)</t>
    </r>
    <r>
      <rPr>
        <sz val="10"/>
        <rFont val="Arial"/>
        <family val="2"/>
      </rPr>
      <t xml:space="preserve"> Výsledky jsou vykázány bez zahrnutí vztahů mezi segmentem pevných linek a mobilním segmentem</t>
    </r>
  </si>
  <si>
    <r>
      <t>2)</t>
    </r>
    <r>
      <rPr>
        <sz val="10"/>
        <rFont val="Arial"/>
        <family val="2"/>
      </rPr>
      <t xml:space="preserve"> Stálé poplatky a poplatky za zřizování</t>
    </r>
  </si>
  <si>
    <r>
      <t>3)</t>
    </r>
    <r>
      <rPr>
        <sz val="10"/>
        <rFont val="Arial"/>
        <family val="2"/>
      </rPr>
      <t xml:space="preserve"> Místní a meziměstský</t>
    </r>
  </si>
  <si>
    <r>
      <t xml:space="preserve">4) </t>
    </r>
    <r>
      <rPr>
        <sz val="10"/>
        <rFont val="Arial"/>
        <family val="2"/>
      </rPr>
      <t>Včetně mincovních automatů a předplacených karet</t>
    </r>
  </si>
  <si>
    <r>
      <t xml:space="preserve">5)  </t>
    </r>
    <r>
      <rPr>
        <sz val="10"/>
        <rFont val="Arial"/>
        <family val="2"/>
      </rPr>
      <t>Tuzemské a mezinárodní, z pevných i mobilních sítí</t>
    </r>
  </si>
  <si>
    <r>
      <t xml:space="preserve">6) </t>
    </r>
    <r>
      <rPr>
        <sz val="10"/>
        <rFont val="Arial"/>
        <family val="2"/>
      </rPr>
      <t>Ve 4Q 2007 byly výnosy z mezinárodních hovorů ukončených v mobilní síti, které byly dříve zahrnuty do výnosů pevného segmentu, překlasifikovány z výnosů pevného segmentu do výnosů mobilního segmentu; výsledky za 1Q 2007 byly upraveny tak, jako by došlo k reklasifikaci již v 1Q 2007</t>
    </r>
  </si>
  <si>
    <r>
      <t xml:space="preserve">7) </t>
    </r>
    <r>
      <rPr>
        <sz val="10"/>
        <rFont val="Arial"/>
        <family val="2"/>
      </rPr>
      <t>Včetně vysokorychlostních služeb obsahu a služeb s přidanou hodnotou</t>
    </r>
  </si>
  <si>
    <r>
      <t xml:space="preserve">8) </t>
    </r>
    <r>
      <rPr>
        <sz val="10"/>
        <rFont val="Arial"/>
        <family val="2"/>
      </rPr>
      <t>Služby Carrier Broadband</t>
    </r>
  </si>
  <si>
    <r>
      <t xml:space="preserve">9) </t>
    </r>
    <r>
      <rPr>
        <sz val="10"/>
        <rFont val="Arial"/>
        <family val="2"/>
      </rPr>
      <t>Telefonní přístroje a zařízení</t>
    </r>
  </si>
  <si>
    <r>
      <t xml:space="preserve">10) </t>
    </r>
    <r>
      <rPr>
        <sz val="10"/>
        <rFont val="Arial"/>
        <family val="2"/>
      </rPr>
      <t>Včetně IP Connect and VPN</t>
    </r>
  </si>
  <si>
    <r>
      <t xml:space="preserve">11) </t>
    </r>
    <r>
      <rPr>
        <sz val="10"/>
        <rFont val="Arial"/>
        <family val="2"/>
      </rPr>
      <t>Včetně služeb s přidanou hodnotou (SMS, barevné linky apod.)</t>
    </r>
  </si>
  <si>
    <t>Výnosy ze služeb</t>
  </si>
  <si>
    <t xml:space="preserve">   Hlasové služby</t>
  </si>
  <si>
    <t xml:space="preserve">         Stálé poplatky</t>
  </si>
  <si>
    <r>
      <t xml:space="preserve">         Hovorné </t>
    </r>
    <r>
      <rPr>
        <vertAlign val="superscript"/>
        <sz val="10"/>
        <rFont val="Arial"/>
        <family val="2"/>
      </rPr>
      <t>2)</t>
    </r>
  </si>
  <si>
    <r>
      <t xml:space="preserve">         Propojení </t>
    </r>
    <r>
      <rPr>
        <vertAlign val="superscript"/>
        <sz val="10"/>
        <rFont val="Arial"/>
        <family val="2"/>
      </rPr>
      <t>3) 4)</t>
    </r>
  </si>
  <si>
    <r>
      <t xml:space="preserve">   Služby s přidanou hodnotou </t>
    </r>
    <r>
      <rPr>
        <vertAlign val="superscript"/>
        <sz val="10"/>
        <rFont val="Arial"/>
        <family val="2"/>
      </rPr>
      <t>5)</t>
    </r>
  </si>
  <si>
    <r>
      <t xml:space="preserve">   Ostatní výnosy </t>
    </r>
    <r>
      <rPr>
        <vertAlign val="superscript"/>
        <sz val="10"/>
        <rFont val="Arial"/>
        <family val="2"/>
      </rPr>
      <t>7)</t>
    </r>
  </si>
  <si>
    <r>
      <t xml:space="preserve">Prodej zařízení </t>
    </r>
    <r>
      <rPr>
        <b/>
        <vertAlign val="superscript"/>
        <sz val="10"/>
        <color indexed="12"/>
        <rFont val="Arial"/>
        <family val="2"/>
      </rPr>
      <t>8)</t>
    </r>
  </si>
  <si>
    <r>
      <t>2)</t>
    </r>
    <r>
      <rPr>
        <sz val="10"/>
        <rFont val="Arial"/>
        <family val="2"/>
      </rPr>
      <t xml:space="preserve"> Odchozí provoz a roaming v zahraničí</t>
    </r>
  </si>
  <si>
    <r>
      <t>3)</t>
    </r>
    <r>
      <rPr>
        <sz val="10"/>
        <rFont val="Arial"/>
        <family val="2"/>
      </rPr>
      <t xml:space="preserve"> Příchozí provoz a roaming zákazníků jiných operátorů; z pevných i mobilních sítí</t>
    </r>
  </si>
  <si>
    <r>
      <t>5)</t>
    </r>
    <r>
      <rPr>
        <sz val="10"/>
        <rFont val="Arial"/>
        <family val="2"/>
      </rPr>
      <t xml:space="preserve"> Včetně SMS &amp; MMS a služeb obsahu</t>
    </r>
  </si>
  <si>
    <r>
      <t>6)</t>
    </r>
    <r>
      <rPr>
        <sz val="10"/>
        <rFont val="Arial"/>
        <family val="2"/>
      </rPr>
      <t xml:space="preserve"> CDMA, GPRS, HSCSD, UMTS a ADSL</t>
    </r>
  </si>
  <si>
    <r>
      <t>7)</t>
    </r>
    <r>
      <rPr>
        <sz val="10"/>
        <rFont val="Arial"/>
        <family val="2"/>
      </rPr>
      <t xml:space="preserve"> Včetně IT Služeb a dalších</t>
    </r>
  </si>
  <si>
    <r>
      <t>8)</t>
    </r>
    <r>
      <rPr>
        <sz val="10"/>
        <rFont val="Arial"/>
        <family val="2"/>
      </rPr>
      <t xml:space="preserve"> Včetně poplatků za zřizování</t>
    </r>
  </si>
  <si>
    <t>KONSOLIDOVANÉ PROVOZNÍ NÁKLADY</t>
  </si>
  <si>
    <r>
      <t xml:space="preserve">Dodávky </t>
    </r>
    <r>
      <rPr>
        <b/>
        <vertAlign val="superscript"/>
        <sz val="10"/>
        <color indexed="12"/>
        <rFont val="Arial"/>
        <family val="2"/>
      </rPr>
      <t>1)</t>
    </r>
  </si>
  <si>
    <t xml:space="preserve">   Náklady na propojení</t>
  </si>
  <si>
    <t xml:space="preserve">   Náklady na prodej zboží</t>
  </si>
  <si>
    <t xml:space="preserve">   Ostatní dodávky</t>
  </si>
  <si>
    <r>
      <t xml:space="preserve">Osobní náklady </t>
    </r>
    <r>
      <rPr>
        <b/>
        <vertAlign val="superscript"/>
        <sz val="10"/>
        <color indexed="12"/>
        <rFont val="Arial"/>
        <family val="2"/>
      </rPr>
      <t>2)</t>
    </r>
  </si>
  <si>
    <t>Externí služby</t>
  </si>
  <si>
    <t xml:space="preserve">   Marketing a prodej</t>
  </si>
  <si>
    <t xml:space="preserve">   Náklady na opravy a údržbu sítí a IT</t>
  </si>
  <si>
    <t xml:space="preserve">   Nájemné a náklady na provoz budov a vozidel</t>
  </si>
  <si>
    <r>
      <t xml:space="preserve">   Spotřeba materiálu a energie </t>
    </r>
    <r>
      <rPr>
        <vertAlign val="superscript"/>
        <sz val="10"/>
        <rFont val="Arial"/>
        <family val="2"/>
      </rPr>
      <t>3)</t>
    </r>
  </si>
  <si>
    <r>
      <t xml:space="preserve">   Ostatní subdodávky </t>
    </r>
    <r>
      <rPr>
        <vertAlign val="superscript"/>
        <sz val="10"/>
        <rFont val="Arial"/>
        <family val="2"/>
      </rPr>
      <t>4)</t>
    </r>
  </si>
  <si>
    <r>
      <t xml:space="preserve">Daně a poplatky </t>
    </r>
    <r>
      <rPr>
        <b/>
        <vertAlign val="superscript"/>
        <sz val="10"/>
        <color indexed="12"/>
        <rFont val="Arial"/>
        <family val="2"/>
      </rPr>
      <t>5)</t>
    </r>
  </si>
  <si>
    <t>Celkem provozní náklady</t>
  </si>
  <si>
    <r>
      <t>1)</t>
    </r>
    <r>
      <rPr>
        <sz val="10"/>
        <rFont val="Arial"/>
        <family val="2"/>
      </rPr>
      <t xml:space="preserve"> Nákupy a náklady na prodej</t>
    </r>
  </si>
  <si>
    <r>
      <t>2)</t>
    </r>
    <r>
      <rPr>
        <sz val="10"/>
        <rFont val="Arial"/>
        <family val="2"/>
      </rPr>
      <t xml:space="preserve"> Včetně nákladů souvisejících se snižováním počtu zaměstnanců</t>
    </r>
  </si>
  <si>
    <r>
      <t>3)</t>
    </r>
    <r>
      <rPr>
        <sz val="10"/>
        <rFont val="Arial"/>
        <family val="2"/>
      </rPr>
      <t xml:space="preserve"> Materiál a energie</t>
    </r>
  </si>
  <si>
    <r>
      <t>4)</t>
    </r>
    <r>
      <rPr>
        <sz val="10"/>
        <rFont val="Arial"/>
        <family val="2"/>
      </rPr>
      <t xml:space="preserve"> Včetně nákladů na poradenské služby</t>
    </r>
  </si>
  <si>
    <r>
      <t>5)</t>
    </r>
    <r>
      <rPr>
        <sz val="10"/>
        <rFont val="Arial"/>
        <family val="2"/>
      </rPr>
      <t xml:space="preserve"> Jiné než daně z příjmu a opravné položky</t>
    </r>
  </si>
  <si>
    <t>KONSOLIDOVANÁ ROZVAHA</t>
  </si>
  <si>
    <t>Dlouhodobá aktiva</t>
  </si>
  <si>
    <t xml:space="preserve">    Nehmotná aktiva</t>
  </si>
  <si>
    <t xml:space="preserve">    Pozemky, budovy a zařízení</t>
  </si>
  <si>
    <t xml:space="preserve">    Dlouhodobá finanční aktiva a ostatní dlouhodobá aktiva</t>
  </si>
  <si>
    <t xml:space="preserve">    Odložená daň</t>
  </si>
  <si>
    <t>Běžná aktiva</t>
  </si>
  <si>
    <t xml:space="preserve">    Zásoby</t>
  </si>
  <si>
    <t xml:space="preserve">    Pohledávky z obchodního styku a jiné pohledávky</t>
  </si>
  <si>
    <t xml:space="preserve">    Splatná daňová pohledávka</t>
  </si>
  <si>
    <t xml:space="preserve">    Krátkodobé finanční investice</t>
  </si>
  <si>
    <t xml:space="preserve">    Peníze a peněžní ekvivalenty</t>
  </si>
  <si>
    <t>Dlouhodobá aktiva určená k prodeji</t>
  </si>
  <si>
    <t>Aktiva celkem</t>
  </si>
  <si>
    <t>Vlastní kapitál celkem</t>
  </si>
  <si>
    <t xml:space="preserve">    Vlastní kapitál</t>
  </si>
  <si>
    <t xml:space="preserve">    Menšinový podíl</t>
  </si>
  <si>
    <t>Dlouhodobé závazky</t>
  </si>
  <si>
    <t xml:space="preserve">    Úvěry a kontokorentní účty</t>
  </si>
  <si>
    <t xml:space="preserve">    Dlouhodobé rezervy</t>
  </si>
  <si>
    <t xml:space="preserve">    Ostatní dlouhodobé závazky</t>
  </si>
  <si>
    <t>Běžné závazky</t>
  </si>
  <si>
    <t xml:space="preserve">    Závazky vůči věřitelům a ostatní závzaky</t>
  </si>
  <si>
    <t xml:space="preserve">    Splatná daň</t>
  </si>
  <si>
    <t xml:space="preserve">    Krátkodobé rezervy a ostatní závazky</t>
  </si>
  <si>
    <t>Závazky související s dlouhodobými aktivy určenými k prodeji</t>
  </si>
  <si>
    <t>Vlastní kapitál a závazky celkem</t>
  </si>
  <si>
    <t>% Změna 1H08/1H07</t>
  </si>
  <si>
    <t>KONSOLIDOVANÝ PŘEHLED PENĚŽNÍCH TOKŮ</t>
  </si>
  <si>
    <t xml:space="preserve">    Placené úroky</t>
  </si>
  <si>
    <t xml:space="preserve">    Přijaté úroky</t>
  </si>
  <si>
    <t xml:space="preserve">    Zaplacená daň z příjmu za běžnou činnost</t>
  </si>
  <si>
    <t>Čistý peněžní tok z běžné činnosti</t>
  </si>
  <si>
    <t xml:space="preserve">    Pořízení hmotného a nehmotného dlouhodobého majetku</t>
  </si>
  <si>
    <t xml:space="preserve">    Nákup cenných papírů</t>
  </si>
  <si>
    <t xml:space="preserve">    Pořízení majetkové účasti</t>
  </si>
  <si>
    <t xml:space="preserve">    Prodej hmotného dlouhodobého majetku</t>
  </si>
  <si>
    <t xml:space="preserve">    Prodej cenných papírů</t>
  </si>
  <si>
    <t xml:space="preserve">    Prodej majetkové účasti</t>
  </si>
  <si>
    <t xml:space="preserve">    Přijaté dividendy</t>
  </si>
  <si>
    <t xml:space="preserve">    Poskytnutí úvěru</t>
  </si>
  <si>
    <t xml:space="preserve">    Splátka úvěru</t>
  </si>
  <si>
    <t>Čistý peněžní tok z investiční činnosti</t>
  </si>
  <si>
    <r>
      <t xml:space="preserve">Volné peněžní toky I </t>
    </r>
    <r>
      <rPr>
        <b/>
        <vertAlign val="superscript"/>
        <sz val="10"/>
        <color indexed="12"/>
        <rFont val="Arial"/>
        <family val="2"/>
      </rPr>
      <t>1)</t>
    </r>
  </si>
  <si>
    <r>
      <t xml:space="preserve">Volné peněžní toky II </t>
    </r>
    <r>
      <rPr>
        <b/>
        <vertAlign val="superscript"/>
        <sz val="10"/>
        <color indexed="12"/>
        <rFont val="Arial"/>
        <family val="2"/>
      </rPr>
      <t>2)</t>
    </r>
  </si>
  <si>
    <t>Čistý peněžní tok před financováním</t>
  </si>
  <si>
    <t>Čistý peněžní tok z finanční činnosti</t>
  </si>
  <si>
    <t>Vliv pohybu měnových kurzů</t>
  </si>
  <si>
    <t>Čistá změna stavu peněz a peněžních zůstatků</t>
  </si>
  <si>
    <r>
      <t xml:space="preserve">1) </t>
    </r>
    <r>
      <rPr>
        <sz val="10"/>
        <rFont val="Arial"/>
        <family val="2"/>
      </rPr>
      <t xml:space="preserve">Čisté CF z běžné činnosti + čisté CF z investiční činnosti vyjma cenných papírů, majetkové účasti, dividend a úvěru </t>
    </r>
    <r>
      <rPr>
        <vertAlign val="superscript"/>
        <sz val="10"/>
        <rFont val="Arial"/>
        <family val="2"/>
      </rPr>
      <t xml:space="preserve"> </t>
    </r>
  </si>
  <si>
    <r>
      <t xml:space="preserve">2) </t>
    </r>
    <r>
      <rPr>
        <sz val="10"/>
        <rFont val="Arial CE"/>
        <family val="2"/>
      </rPr>
      <t xml:space="preserve">Čisté CF z běžné činnosti vyjma placených a přijatých úroků + čisté CF z investiční činnosti vyjma cenných papírů, majetkové účasti, dividend a úvěru </t>
    </r>
  </si>
  <si>
    <t>KONSOLIDOVANÉ INVESTICE</t>
  </si>
  <si>
    <t>% Změna 2Q08/2Q07</t>
  </si>
  <si>
    <t>Investice</t>
  </si>
  <si>
    <t>Investice/Výnosy</t>
  </si>
  <si>
    <t>PROVOZNÍ DATA - Segment pevných linek v ČR</t>
  </si>
  <si>
    <t>Celkové přístupy</t>
  </si>
  <si>
    <t>Maloobchodní přístupy</t>
  </si>
  <si>
    <r>
      <t xml:space="preserve">Pevné telefonní linky </t>
    </r>
    <r>
      <rPr>
        <vertAlign val="superscript"/>
        <sz val="10"/>
        <rFont val="Arial"/>
        <family val="2"/>
      </rPr>
      <t>1)</t>
    </r>
  </si>
  <si>
    <t>Internet a datové přístupy</t>
  </si>
  <si>
    <r>
      <t xml:space="preserve">Vytáčený přístup </t>
    </r>
    <r>
      <rPr>
        <vertAlign val="superscript"/>
        <sz val="10"/>
        <rFont val="Arial"/>
        <family val="2"/>
      </rPr>
      <t>2)</t>
    </r>
  </si>
  <si>
    <r>
      <t xml:space="preserve">Vysokorychlostní přístup </t>
    </r>
    <r>
      <rPr>
        <vertAlign val="superscript"/>
        <sz val="10"/>
        <rFont val="Arial"/>
        <family val="2"/>
      </rPr>
      <t>3)</t>
    </r>
  </si>
  <si>
    <r>
      <t xml:space="preserve">Ostatní </t>
    </r>
    <r>
      <rPr>
        <vertAlign val="superscript"/>
        <sz val="10"/>
        <rFont val="Arial"/>
        <family val="2"/>
      </rPr>
      <t>4)</t>
    </r>
  </si>
  <si>
    <t>Placená televize</t>
  </si>
  <si>
    <t>Velkoobchodní přístupy</t>
  </si>
  <si>
    <t>Zpřístupněné místní smyčky</t>
  </si>
  <si>
    <t>Velkoobchodní přístupy ADSL</t>
  </si>
  <si>
    <r>
      <t xml:space="preserve">Ostatní </t>
    </r>
    <r>
      <rPr>
        <vertAlign val="superscript"/>
        <sz val="10"/>
        <rFont val="Arial"/>
        <family val="2"/>
      </rPr>
      <t>5)</t>
    </r>
  </si>
  <si>
    <t>Celkové odchozí minuty (x 1 000 000)</t>
  </si>
  <si>
    <t xml:space="preserve">   Místní</t>
  </si>
  <si>
    <t xml:space="preserve">   Meziměstské</t>
  </si>
  <si>
    <t xml:space="preserve">   Mezinárodní</t>
  </si>
  <si>
    <t xml:space="preserve">   Volání do mobilních sítí</t>
  </si>
  <si>
    <t xml:space="preserve">   Internet</t>
  </si>
  <si>
    <t xml:space="preserve">   Ostatní</t>
  </si>
  <si>
    <t>Celkové příchozí minuty z jiných sítí (x 1 000 000)</t>
  </si>
  <si>
    <t xml:space="preserve">   Tuzemské sítě</t>
  </si>
  <si>
    <t xml:space="preserve">   Zahraniční sítě</t>
  </si>
  <si>
    <r>
      <t xml:space="preserve">Prům. počet minut užití na zákazníka měsíčně </t>
    </r>
    <r>
      <rPr>
        <vertAlign val="superscript"/>
        <sz val="10"/>
        <rFont val="Arial"/>
        <family val="2"/>
      </rPr>
      <t>6)</t>
    </r>
  </si>
  <si>
    <t>PROVOZNÍ DATA - Mobilní segment v ČR</t>
  </si>
  <si>
    <t>Počet zákazníků na konci období (x 1000)</t>
  </si>
  <si>
    <r>
      <t xml:space="preserve">zákazníci smluvních služeb </t>
    </r>
    <r>
      <rPr>
        <vertAlign val="superscript"/>
        <sz val="10"/>
        <rFont val="Arial"/>
        <family val="2"/>
      </rPr>
      <t>7)</t>
    </r>
  </si>
  <si>
    <r>
      <t xml:space="preserve">zákazníci předpalcených služeb </t>
    </r>
    <r>
      <rPr>
        <vertAlign val="superscript"/>
        <sz val="10"/>
        <rFont val="Arial"/>
        <family val="2"/>
      </rPr>
      <t>8)</t>
    </r>
  </si>
  <si>
    <r>
      <t xml:space="preserve">   - z toho aktivní zákazníci </t>
    </r>
    <r>
      <rPr>
        <vertAlign val="superscript"/>
        <sz val="10"/>
        <rFont val="Arial"/>
        <family val="2"/>
      </rPr>
      <t>9)</t>
    </r>
  </si>
  <si>
    <t>Datoví zákazníci</t>
  </si>
  <si>
    <t>GPRS paušální zákazníci (x 1000)</t>
  </si>
  <si>
    <t>CDMA zákazníci (x 1000)</t>
  </si>
  <si>
    <t>UMTS paušální zákazníci</t>
  </si>
  <si>
    <t>Míra odchodu zákazníků (měsíční průměr)</t>
  </si>
  <si>
    <t xml:space="preserve">Datové služby bez SMS jako % prům.měs.výn.dat.sl. </t>
  </si>
  <si>
    <t>Celk. počet minut - odchozích &amp; přích. (x 1 000 000)</t>
  </si>
  <si>
    <t>Celkový počet SMS (x 1 000 000)</t>
  </si>
  <si>
    <t>Počet zaměstnanců skupiny (na konci období)</t>
  </si>
  <si>
    <t>Ostatní dceřiné společnosti</t>
  </si>
  <si>
    <t>Skupina celkem</t>
  </si>
  <si>
    <t>PROVOZNÍ DATA - Mobilní segment v SK</t>
  </si>
  <si>
    <r>
      <t xml:space="preserve">Prům. měs. výnos na zák. datových služeb (v Kč) </t>
    </r>
    <r>
      <rPr>
        <vertAlign val="superscript"/>
        <sz val="10"/>
        <rFont val="Arial"/>
        <family val="2"/>
      </rPr>
      <t>12)</t>
    </r>
  </si>
  <si>
    <r>
      <t xml:space="preserve">Prům. počet minut užití na zákazníka měsíčně </t>
    </r>
    <r>
      <rPr>
        <vertAlign val="superscript"/>
        <sz val="10"/>
        <rFont val="Arial"/>
        <family val="2"/>
      </rPr>
      <t>13)</t>
    </r>
  </si>
  <si>
    <r>
      <t>1)</t>
    </r>
    <r>
      <rPr>
        <sz val="10"/>
        <rFont val="Arial"/>
        <family val="2"/>
      </rPr>
      <t xml:space="preserve"> PSTN (včetně telefonních automatů) x1; ISDN2 x 1; ISDN30 x 30</t>
    </r>
  </si>
  <si>
    <r>
      <t>2)</t>
    </r>
    <r>
      <rPr>
        <sz val="10"/>
        <rFont val="Arial"/>
        <family val="2"/>
      </rPr>
      <t xml:space="preserve"> Zákazníci vytáčeného přístupu k internetu a ISDN2 x 1</t>
    </r>
  </si>
  <si>
    <r>
      <t xml:space="preserve">4) </t>
    </r>
    <r>
      <rPr>
        <sz val="10"/>
        <rFont val="Arial"/>
        <family val="2"/>
      </rPr>
      <t>Pronajaté linky</t>
    </r>
  </si>
  <si>
    <r>
      <t xml:space="preserve">5) </t>
    </r>
    <r>
      <rPr>
        <sz val="10"/>
        <rFont val="Arial"/>
        <family val="2"/>
      </rPr>
      <t>Velkoobchodní pronajaté okruhy</t>
    </r>
  </si>
  <si>
    <r>
      <t xml:space="preserve">6) </t>
    </r>
    <r>
      <rPr>
        <sz val="10"/>
        <rFont val="Arial"/>
        <family val="2"/>
      </rPr>
      <t>Příchozí + odchozí</t>
    </r>
  </si>
  <si>
    <r>
      <t>7)</t>
    </r>
    <r>
      <rPr>
        <sz val="10"/>
        <rFont val="Arial"/>
        <family val="0"/>
      </rPr>
      <t xml:space="preserve"> zákazníci GSM a CDMA</t>
    </r>
  </si>
  <si>
    <r>
      <t>8)</t>
    </r>
    <r>
      <rPr>
        <sz val="10"/>
        <rFont val="Arial"/>
        <family val="0"/>
      </rPr>
      <t xml:space="preserve"> Zákazník předplacených služeb = zákazník, který si dobil svůj kredit v posledních 13 měsících</t>
    </r>
  </si>
  <si>
    <r>
      <t>10)</t>
    </r>
    <r>
      <rPr>
        <sz val="10"/>
        <rFont val="Arial"/>
        <family val="0"/>
      </rPr>
      <t xml:space="preserve"> Průměrný měsíční výnos na zákazníka = Průměrné měsíční výnosy na jednoho zákazníka z poskytování mobilních služeb vyjma roamingu zákazníků; včetně výnosů ze segmentu pevných linek     </t>
    </r>
  </si>
  <si>
    <r>
      <t xml:space="preserve">12)  </t>
    </r>
    <r>
      <rPr>
        <sz val="10"/>
        <rFont val="Arial"/>
        <family val="2"/>
      </rPr>
      <t>Datové služby = Služby s přidanou hodnotou + Internet &amp; Data</t>
    </r>
  </si>
  <si>
    <r>
      <t>13)</t>
    </r>
    <r>
      <rPr>
        <sz val="10"/>
        <rFont val="Arial"/>
        <family val="0"/>
      </rPr>
      <t xml:space="preserve"> Průměrný počet minut na zákazníka měsíčně = Příchozí + odchozí</t>
    </r>
  </si>
  <si>
    <r>
      <t>9)</t>
    </r>
    <r>
      <rPr>
        <sz val="10"/>
        <rFont val="Arial"/>
        <family val="0"/>
      </rPr>
      <t xml:space="preserve"> Aktivní zákazníci předplacených služeb = zákazník, který generoval příjmy v posledních 3 měsících</t>
    </r>
  </si>
  <si>
    <r>
      <t xml:space="preserve">Průměrný měsíční výnos na zákazníka (v Kč)  </t>
    </r>
    <r>
      <rPr>
        <vertAlign val="superscript"/>
        <sz val="10"/>
        <rFont val="Arial"/>
        <family val="2"/>
      </rPr>
      <t xml:space="preserve">10) 11) </t>
    </r>
  </si>
  <si>
    <r>
      <t xml:space="preserve">Prům. měs. výnos na zák. smluvních služeb (v Kč) </t>
    </r>
    <r>
      <rPr>
        <vertAlign val="superscript"/>
        <sz val="10"/>
        <rFont val="Arial"/>
        <family val="2"/>
      </rPr>
      <t>10) 11)</t>
    </r>
  </si>
  <si>
    <r>
      <t xml:space="preserve">Prům. měs. výnos na zák. předplacených služeb (v Kč) </t>
    </r>
    <r>
      <rPr>
        <vertAlign val="superscript"/>
        <sz val="10"/>
        <rFont val="Arial"/>
        <family val="2"/>
      </rPr>
      <t>10) 11)</t>
    </r>
  </si>
  <si>
    <t>2Q2007</t>
  </si>
  <si>
    <t>2Q2008</t>
  </si>
  <si>
    <t xml:space="preserve">   Poplatek za používání značky</t>
  </si>
  <si>
    <r>
      <t>VÝNOSY - Mobilní segment v ČR</t>
    </r>
    <r>
      <rPr>
        <b/>
        <vertAlign val="superscript"/>
        <sz val="10"/>
        <rFont val="Arial"/>
        <family val="2"/>
      </rPr>
      <t>1)</t>
    </r>
  </si>
  <si>
    <t>% změna 2Q08/4Q07</t>
  </si>
  <si>
    <r>
      <t xml:space="preserve">4) </t>
    </r>
    <r>
      <rPr>
        <sz val="10"/>
        <rFont val="Arial"/>
        <family val="2"/>
      </rPr>
      <t>Ve 4Q 2007 byly výnosy z mezinárodních hovorů ukončených v mobilní síti, které byly dříve zahrnuty do výnosů pevného segmentu, překlasifikovány z výnosů pevného segmentu do výnosů mobilního segmentu; výsledky za 2Q 2007 byly upraveny tak, jako by došlo k reklasifikaci již v 2Q 2007</t>
    </r>
  </si>
  <si>
    <r>
      <t>11)</t>
    </r>
    <r>
      <rPr>
        <sz val="10"/>
        <rFont val="Arial"/>
        <family val="0"/>
      </rPr>
      <t xml:space="preserve">  Ve 4Q 2007 byly výnosy z mezinárodních hovorů ukončených v mobilní síti, které byly dříve zahrnuty do výnosů pevného segmentu, reklasifikovány z výnosů pevného segmentu do výnosů mobilního segmentu; ukazatel průměrného měsíčního výnosu na zákazníka za 2Q a 3Q 2007 byl upraven tak, jako by došlo k reklasifikaci již v roce 2007</t>
    </r>
  </si>
  <si>
    <r>
      <t>11)</t>
    </r>
    <r>
      <rPr>
        <sz val="10"/>
        <rFont val="Arial"/>
        <family val="0"/>
      </rPr>
      <t xml:space="preserve">  Ve 4Q 2007 byly výnosy z mezinárodních hovorů ukončených v mobilní síti, které byly dříve zahrnuty do výnosů pevného segmentu, reklasifikovány z výnosů pevného segmentu do výnosů mobilního segmentu; ukazatel průměrného měsíčního výnosu na zákazníka za 1H 2007 byl upraven tak, jako by došlo k reklasifikaci již v roce 2007</t>
    </r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</si>
</sst>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(#,##0\)"/>
    <numFmt numFmtId="173" formatCode="0.0%"/>
    <numFmt numFmtId="174" formatCode="0.0%_);\(0.0%\)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%;\(0.0\)"/>
    <numFmt numFmtId="184" formatCode="0%_);\(0%\)_)"/>
    <numFmt numFmtId="185" formatCode="#,##0.0;\(#,##0.0\)"/>
    <numFmt numFmtId="186" formatCode="#,##0.00;\(#,##0.00\)"/>
    <numFmt numFmtId="187" formatCode="#,##0.000;\(#,##0.000\)"/>
    <numFmt numFmtId="188" formatCode="0.0"/>
    <numFmt numFmtId="189" formatCode="0.0000000"/>
    <numFmt numFmtId="190" formatCode="0.00000000"/>
    <numFmt numFmtId="191" formatCode="0.000000"/>
    <numFmt numFmtId="192" formatCode="0.00000"/>
    <numFmt numFmtId="193" formatCode="0.0000"/>
    <numFmt numFmtId="194" formatCode="0.000"/>
    <numFmt numFmtId="195" formatCode="_-* #,##0.0\ _K_č_-;\-* #,##0.0\ _K_č_-;_-* &quot;-&quot;??\ _K_č_-;_-@_-"/>
    <numFmt numFmtId="196" formatCode="_-* #,##0\ _K_č_-;\-* #,##0\ _K_č_-;_-* &quot;-&quot;??\ _K_č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#,##0;\(#,##0.0\)"/>
    <numFmt numFmtId="202" formatCode="#,##0.0;\(#,##0\)"/>
    <numFmt numFmtId="203" formatCode="_-* #,##0.000\ _K_č_-;\-* #,##0.000\ _K_č_-;_-* &quot;-&quot;??\ _K_č_-;_-@_-"/>
    <numFmt numFmtId="204" formatCode="_-* #,##0.0\ _K_č_-;\-* #,##0.0\ _K_č_-;_-* &quot;-&quot;?\ _K_č_-;_-@_-"/>
    <numFmt numFmtId="205" formatCode="0.00%_);\(0.00%\)_)"/>
    <numFmt numFmtId="206" formatCode="0.0&quot; p.p.&quot;"/>
    <numFmt numFmtId="207" formatCode="#,##0.000"/>
    <numFmt numFmtId="208" formatCode="0.000%"/>
    <numFmt numFmtId="209" formatCode="0.00&quot; p.p.&quot;"/>
    <numFmt numFmtId="210" formatCode="0.000&quot; p.p.&quot;"/>
    <numFmt numFmtId="211" formatCode="#,##0.0000"/>
    <numFmt numFmtId="212" formatCode="#,##0.00000"/>
    <numFmt numFmtId="213" formatCode="#,##0.000000"/>
  </numFmts>
  <fonts count="27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vertAlign val="superscript"/>
      <sz val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2"/>
      <name val="Arial"/>
      <family val="2"/>
    </font>
    <font>
      <b/>
      <sz val="7"/>
      <color indexed="12"/>
      <name val="Arial"/>
      <family val="2"/>
    </font>
    <font>
      <sz val="8"/>
      <name val="Arial"/>
      <family val="2"/>
    </font>
    <font>
      <i/>
      <sz val="10"/>
      <name val="Arial"/>
      <family val="0"/>
    </font>
    <font>
      <i/>
      <sz val="10"/>
      <name val="Arial CE"/>
      <family val="0"/>
    </font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"/>
      <family val="2"/>
    </font>
    <font>
      <vertAlign val="superscript"/>
      <sz val="10"/>
      <color indexed="12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CE"/>
      <family val="0"/>
    </font>
    <font>
      <vertAlign val="superscript"/>
      <sz val="10"/>
      <name val="Arial CE"/>
      <family val="2"/>
    </font>
    <font>
      <b/>
      <vertAlign val="superscript"/>
      <sz val="10"/>
      <name val="Arial"/>
      <family val="2"/>
    </font>
    <font>
      <b/>
      <i/>
      <sz val="12"/>
      <name val="Arial CE"/>
      <family val="2"/>
    </font>
    <font>
      <b/>
      <i/>
      <vertAlign val="superscript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17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72" fontId="2" fillId="0" borderId="4" xfId="0" applyNumberFormat="1" applyFont="1" applyBorder="1" applyAlignment="1">
      <alignment horizontal="right"/>
    </xf>
    <xf numFmtId="172" fontId="0" fillId="0" borderId="4" xfId="0" applyNumberFormat="1" applyFont="1" applyBorder="1" applyAlignment="1">
      <alignment horizontal="right"/>
    </xf>
    <xf numFmtId="174" fontId="2" fillId="0" borderId="4" xfId="0" applyNumberFormat="1" applyFont="1" applyBorder="1" applyAlignment="1">
      <alignment horizontal="right"/>
    </xf>
    <xf numFmtId="172" fontId="2" fillId="0" borderId="5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172" fontId="2" fillId="0" borderId="6" xfId="0" applyNumberFormat="1" applyFont="1" applyBorder="1" applyAlignment="1">
      <alignment horizontal="right"/>
    </xf>
    <xf numFmtId="174" fontId="0" fillId="0" borderId="4" xfId="0" applyNumberFormat="1" applyFont="1" applyBorder="1" applyAlignment="1">
      <alignment/>
    </xf>
    <xf numFmtId="174" fontId="2" fillId="0" borderId="4" xfId="0" applyNumberFormat="1" applyFont="1" applyBorder="1" applyAlignment="1">
      <alignment/>
    </xf>
    <xf numFmtId="172" fontId="2" fillId="0" borderId="7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174" fontId="0" fillId="0" borderId="7" xfId="0" applyNumberFormat="1" applyFont="1" applyBorder="1" applyAlignment="1">
      <alignment/>
    </xf>
    <xf numFmtId="174" fontId="2" fillId="0" borderId="7" xfId="0" applyNumberFormat="1" applyFont="1" applyBorder="1" applyAlignment="1">
      <alignment horizontal="right"/>
    </xf>
    <xf numFmtId="174" fontId="0" fillId="0" borderId="4" xfId="0" applyNumberFormat="1" applyFont="1" applyBorder="1" applyAlignment="1">
      <alignment horizontal="right"/>
    </xf>
    <xf numFmtId="174" fontId="2" fillId="0" borderId="5" xfId="0" applyNumberFormat="1" applyFont="1" applyBorder="1" applyAlignment="1">
      <alignment horizontal="right"/>
    </xf>
    <xf numFmtId="174" fontId="2" fillId="0" borderId="7" xfId="27" applyNumberFormat="1" applyFont="1" applyBorder="1" applyAlignment="1">
      <alignment horizontal="right"/>
    </xf>
    <xf numFmtId="0" fontId="0" fillId="0" borderId="2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72" fontId="0" fillId="0" borderId="8" xfId="0" applyNumberFormat="1" applyFont="1" applyBorder="1" applyAlignment="1">
      <alignment horizontal="right"/>
    </xf>
    <xf numFmtId="173" fontId="5" fillId="0" borderId="0" xfId="27" applyNumberFormat="1" applyFont="1" applyBorder="1" applyAlignment="1">
      <alignment horizontal="right"/>
    </xf>
    <xf numFmtId="173" fontId="5" fillId="0" borderId="4" xfId="27" applyNumberFormat="1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9" fontId="0" fillId="0" borderId="0" xfId="27" applyFont="1" applyAlignment="1">
      <alignment/>
    </xf>
    <xf numFmtId="173" fontId="0" fillId="0" borderId="0" xfId="27" applyNumberFormat="1" applyFont="1" applyAlignment="1">
      <alignment/>
    </xf>
    <xf numFmtId="172" fontId="9" fillId="0" borderId="4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 wrapText="1"/>
    </xf>
    <xf numFmtId="0" fontId="13" fillId="0" borderId="0" xfId="0" applyFont="1" applyFill="1" applyAlignment="1">
      <alignment wrapText="1"/>
    </xf>
    <xf numFmtId="0" fontId="4" fillId="0" borderId="0" xfId="24" applyFont="1" applyFill="1" applyBorder="1" applyAlignment="1">
      <alignment wrapText="1"/>
      <protection/>
    </xf>
    <xf numFmtId="0" fontId="14" fillId="0" borderId="0" xfId="23" applyFont="1" applyFill="1" applyAlignment="1">
      <alignment wrapText="1"/>
      <protection/>
    </xf>
    <xf numFmtId="0" fontId="14" fillId="0" borderId="0" xfId="23" applyFont="1" applyFill="1" applyBorder="1" applyAlignment="1">
      <alignment wrapText="1"/>
      <protection/>
    </xf>
    <xf numFmtId="0" fontId="0" fillId="0" borderId="0" xfId="22" applyFont="1">
      <alignment/>
      <protection/>
    </xf>
    <xf numFmtId="0" fontId="0" fillId="0" borderId="2" xfId="25" applyFont="1" applyFill="1" applyBorder="1" applyAlignment="1">
      <alignment wrapText="1"/>
      <protection/>
    </xf>
    <xf numFmtId="172" fontId="0" fillId="0" borderId="0" xfId="25" applyNumberFormat="1" applyFont="1" applyFill="1" applyBorder="1" applyAlignment="1">
      <alignment horizontal="right" wrapText="1"/>
      <protection/>
    </xf>
    <xf numFmtId="172" fontId="0" fillId="0" borderId="4" xfId="25" applyNumberFormat="1" applyFont="1" applyFill="1" applyBorder="1" applyAlignment="1">
      <alignment horizontal="right" wrapText="1"/>
      <protection/>
    </xf>
    <xf numFmtId="174" fontId="0" fillId="0" borderId="4" xfId="27" applyNumberFormat="1" applyFont="1" applyFill="1" applyBorder="1" applyAlignment="1">
      <alignment horizontal="right"/>
    </xf>
    <xf numFmtId="174" fontId="1" fillId="0" borderId="4" xfId="27" applyNumberFormat="1" applyFont="1" applyFill="1" applyBorder="1" applyAlignment="1">
      <alignment horizontal="right"/>
    </xf>
    <xf numFmtId="0" fontId="0" fillId="0" borderId="2" xfId="23" applyFont="1" applyFill="1" applyBorder="1" applyAlignment="1" quotePrefix="1">
      <alignment horizontal="left" wrapText="1"/>
      <protection/>
    </xf>
    <xf numFmtId="172" fontId="0" fillId="0" borderId="0" xfId="23" applyNumberFormat="1" applyFont="1" applyFill="1" applyBorder="1" applyAlignment="1" quotePrefix="1">
      <alignment horizontal="right" wrapText="1"/>
      <protection/>
    </xf>
    <xf numFmtId="172" fontId="0" fillId="0" borderId="4" xfId="23" applyNumberFormat="1" applyFont="1" applyFill="1" applyBorder="1" applyAlignment="1" quotePrefix="1">
      <alignment horizontal="right" wrapText="1"/>
      <protection/>
    </xf>
    <xf numFmtId="174" fontId="0" fillId="0" borderId="4" xfId="23" applyNumberFormat="1" applyFont="1" applyFill="1" applyBorder="1" applyAlignment="1" quotePrefix="1">
      <alignment horizontal="right" wrapText="1"/>
      <protection/>
    </xf>
    <xf numFmtId="172" fontId="0" fillId="0" borderId="0" xfId="25" applyNumberFormat="1" applyFont="1" applyFill="1" applyBorder="1" applyAlignment="1">
      <alignment horizontal="right"/>
      <protection/>
    </xf>
    <xf numFmtId="172" fontId="0" fillId="0" borderId="4" xfId="25" applyNumberFormat="1" applyFont="1" applyFill="1" applyBorder="1" applyAlignment="1">
      <alignment horizontal="right"/>
      <protection/>
    </xf>
    <xf numFmtId="0" fontId="0" fillId="0" borderId="0" xfId="25" applyFont="1" applyFill="1" applyAlignment="1">
      <alignment wrapText="1"/>
      <protection/>
    </xf>
    <xf numFmtId="9" fontId="0" fillId="0" borderId="0" xfId="27" applyFont="1" applyFill="1" applyBorder="1" applyAlignment="1">
      <alignment horizontal="right"/>
    </xf>
    <xf numFmtId="174" fontId="0" fillId="0" borderId="4" xfId="27" applyNumberFormat="1" applyFont="1" applyFill="1" applyBorder="1" applyAlignment="1">
      <alignment horizontal="right" wrapText="1"/>
    </xf>
    <xf numFmtId="0" fontId="0" fillId="0" borderId="2" xfId="25" applyFont="1" applyFill="1" applyBorder="1" applyAlignment="1">
      <alignment horizontal="left" vertical="center" wrapText="1"/>
      <protection/>
    </xf>
    <xf numFmtId="172" fontId="0" fillId="0" borderId="0" xfId="27" applyNumberFormat="1" applyFont="1" applyFill="1" applyBorder="1" applyAlignment="1">
      <alignment wrapText="1"/>
    </xf>
    <xf numFmtId="172" fontId="0" fillId="0" borderId="4" xfId="27" applyNumberFormat="1" applyFont="1" applyFill="1" applyBorder="1" applyAlignment="1">
      <alignment wrapText="1"/>
    </xf>
    <xf numFmtId="0" fontId="0" fillId="0" borderId="2" xfId="25" applyFont="1" applyFill="1" applyBorder="1" applyAlignment="1">
      <alignment horizontal="left" wrapText="1"/>
      <protection/>
    </xf>
    <xf numFmtId="172" fontId="0" fillId="0" borderId="0" xfId="25" applyNumberFormat="1" applyFont="1" applyFill="1" applyBorder="1" applyAlignment="1">
      <alignment horizontal="left" wrapText="1"/>
      <protection/>
    </xf>
    <xf numFmtId="172" fontId="0" fillId="0" borderId="4" xfId="25" applyNumberFormat="1" applyFont="1" applyFill="1" applyBorder="1" applyAlignment="1">
      <alignment horizontal="left" wrapText="1"/>
      <protection/>
    </xf>
    <xf numFmtId="172" fontId="16" fillId="0" borderId="0" xfId="25" applyNumberFormat="1" applyFont="1" applyFill="1" applyBorder="1" applyAlignment="1">
      <alignment horizontal="right" wrapText="1"/>
      <protection/>
    </xf>
    <xf numFmtId="172" fontId="16" fillId="0" borderId="4" xfId="25" applyNumberFormat="1" applyFont="1" applyFill="1" applyBorder="1" applyAlignment="1">
      <alignment horizontal="right" wrapText="1"/>
      <protection/>
    </xf>
    <xf numFmtId="0" fontId="0" fillId="0" borderId="0" xfId="25" applyFont="1" applyFill="1" applyBorder="1" applyAlignment="1">
      <alignment wrapText="1"/>
      <protection/>
    </xf>
    <xf numFmtId="0" fontId="0" fillId="0" borderId="0" xfId="24" applyFont="1" applyFill="1" applyBorder="1" applyAlignment="1">
      <alignment horizontal="left" wrapText="1"/>
      <protection/>
    </xf>
    <xf numFmtId="0" fontId="17" fillId="0" borderId="0" xfId="22" applyFont="1" applyFill="1">
      <alignment/>
      <protection/>
    </xf>
    <xf numFmtId="0" fontId="0" fillId="0" borderId="0" xfId="22" applyFont="1" applyFill="1" applyAlignment="1">
      <alignment wrapText="1"/>
      <protection/>
    </xf>
    <xf numFmtId="0" fontId="0" fillId="0" borderId="0" xfId="23" applyFont="1" applyFill="1" applyBorder="1" applyAlignment="1">
      <alignment wrapText="1"/>
      <protection/>
    </xf>
    <xf numFmtId="0" fontId="4" fillId="0" borderId="0" xfId="25" applyFont="1" applyFill="1" applyBorder="1" applyAlignment="1">
      <alignment/>
      <protection/>
    </xf>
    <xf numFmtId="0" fontId="0" fillId="0" borderId="0" xfId="22" applyFont="1" applyFill="1">
      <alignment/>
      <protection/>
    </xf>
    <xf numFmtId="0" fontId="0" fillId="0" borderId="0" xfId="22" applyFont="1" applyFill="1" applyBorder="1">
      <alignment/>
      <protection/>
    </xf>
    <xf numFmtId="0" fontId="2" fillId="0" borderId="1" xfId="25" applyFont="1" applyFill="1" applyBorder="1" applyAlignment="1">
      <alignment wrapText="1"/>
      <protection/>
    </xf>
    <xf numFmtId="172" fontId="2" fillId="0" borderId="8" xfId="25" applyNumberFormat="1" applyFont="1" applyFill="1" applyBorder="1" applyAlignment="1">
      <alignment horizontal="right"/>
      <protection/>
    </xf>
    <xf numFmtId="172" fontId="2" fillId="0" borderId="7" xfId="25" applyNumberFormat="1" applyFont="1" applyFill="1" applyBorder="1" applyAlignment="1">
      <alignment horizontal="right"/>
      <protection/>
    </xf>
    <xf numFmtId="174" fontId="2" fillId="0" borderId="7" xfId="27" applyNumberFormat="1" applyFont="1" applyFill="1" applyBorder="1" applyAlignment="1">
      <alignment horizontal="right"/>
    </xf>
    <xf numFmtId="0" fontId="2" fillId="0" borderId="2" xfId="25" applyFont="1" applyFill="1" applyBorder="1" applyAlignment="1">
      <alignment wrapText="1"/>
      <protection/>
    </xf>
    <xf numFmtId="172" fontId="2" fillId="0" borderId="0" xfId="25" applyNumberFormat="1" applyFont="1" applyFill="1" applyBorder="1" applyAlignment="1">
      <alignment horizontal="right" wrapText="1"/>
      <protection/>
    </xf>
    <xf numFmtId="172" fontId="2" fillId="0" borderId="4" xfId="25" applyNumberFormat="1" applyFont="1" applyFill="1" applyBorder="1" applyAlignment="1">
      <alignment horizontal="right" wrapText="1"/>
      <protection/>
    </xf>
    <xf numFmtId="174" fontId="2" fillId="0" borderId="4" xfId="27" applyNumberFormat="1" applyFont="1" applyFill="1" applyBorder="1" applyAlignment="1">
      <alignment horizontal="right"/>
    </xf>
    <xf numFmtId="172" fontId="2" fillId="0" borderId="0" xfId="25" applyNumberFormat="1" applyFont="1" applyFill="1" applyBorder="1" applyAlignment="1">
      <alignment horizontal="right"/>
      <protection/>
    </xf>
    <xf numFmtId="172" fontId="2" fillId="0" borderId="4" xfId="25" applyNumberFormat="1" applyFont="1" applyFill="1" applyBorder="1" applyAlignment="1">
      <alignment horizontal="right"/>
      <protection/>
    </xf>
    <xf numFmtId="0" fontId="2" fillId="0" borderId="3" xfId="25" applyFont="1" applyFill="1" applyBorder="1" applyAlignment="1">
      <alignment wrapText="1"/>
      <protection/>
    </xf>
    <xf numFmtId="172" fontId="2" fillId="0" borderId="6" xfId="25" applyNumberFormat="1" applyFont="1" applyFill="1" applyBorder="1" applyAlignment="1">
      <alignment horizontal="right"/>
      <protection/>
    </xf>
    <xf numFmtId="172" fontId="2" fillId="0" borderId="5" xfId="25" applyNumberFormat="1" applyFont="1" applyFill="1" applyBorder="1" applyAlignment="1">
      <alignment horizontal="right"/>
      <protection/>
    </xf>
    <xf numFmtId="174" fontId="2" fillId="0" borderId="5" xfId="27" applyNumberFormat="1" applyFont="1" applyFill="1" applyBorder="1" applyAlignment="1">
      <alignment horizontal="right"/>
    </xf>
    <xf numFmtId="174" fontId="2" fillId="0" borderId="4" xfId="27" applyNumberFormat="1" applyFont="1" applyFill="1" applyBorder="1" applyAlignment="1">
      <alignment horizontal="right" wrapText="1"/>
    </xf>
    <xf numFmtId="0" fontId="2" fillId="0" borderId="2" xfId="25" applyFont="1" applyFill="1" applyBorder="1" applyAlignment="1">
      <alignment horizontal="left" wrapText="1"/>
      <protection/>
    </xf>
    <xf numFmtId="174" fontId="2" fillId="0" borderId="5" xfId="27" applyNumberFormat="1" applyFont="1" applyFill="1" applyBorder="1" applyAlignment="1">
      <alignment horizontal="right" wrapText="1"/>
    </xf>
    <xf numFmtId="0" fontId="0" fillId="0" borderId="0" xfId="22" applyFont="1" applyFill="1">
      <alignment/>
      <protection/>
    </xf>
    <xf numFmtId="174" fontId="14" fillId="0" borderId="4" xfId="23" applyNumberFormat="1" applyFont="1" applyFill="1" applyBorder="1" applyAlignment="1">
      <alignment wrapText="1"/>
      <protection/>
    </xf>
    <xf numFmtId="174" fontId="15" fillId="0" borderId="4" xfId="23" applyNumberFormat="1" applyFont="1" applyFill="1" applyBorder="1" applyAlignment="1">
      <alignment wrapText="1"/>
      <protection/>
    </xf>
    <xf numFmtId="9" fontId="0" fillId="0" borderId="0" xfId="27" applyFont="1" applyFill="1" applyAlignment="1">
      <alignment/>
    </xf>
    <xf numFmtId="3" fontId="15" fillId="0" borderId="0" xfId="23" applyNumberFormat="1" applyFont="1" applyFill="1" applyBorder="1" applyAlignment="1">
      <alignment wrapText="1"/>
      <protection/>
    </xf>
    <xf numFmtId="0" fontId="14" fillId="0" borderId="6" xfId="23" applyFont="1" applyFill="1" applyBorder="1" applyAlignment="1">
      <alignment wrapText="1"/>
      <protection/>
    </xf>
    <xf numFmtId="0" fontId="0" fillId="0" borderId="5" xfId="22" applyFont="1" applyFill="1" applyBorder="1">
      <alignment/>
      <protection/>
    </xf>
    <xf numFmtId="0" fontId="0" fillId="0" borderId="2" xfId="24" applyFont="1" applyFill="1" applyBorder="1" applyAlignment="1">
      <alignment wrapText="1"/>
      <protection/>
    </xf>
    <xf numFmtId="172" fontId="0" fillId="0" borderId="0" xfId="27" applyNumberFormat="1" applyFont="1" applyFill="1" applyBorder="1" applyAlignment="1">
      <alignment horizontal="right" wrapText="1"/>
    </xf>
    <xf numFmtId="172" fontId="14" fillId="0" borderId="0" xfId="23" applyNumberFormat="1" applyFont="1" applyFill="1" applyBorder="1" applyAlignment="1">
      <alignment wrapText="1"/>
      <protection/>
    </xf>
    <xf numFmtId="172" fontId="14" fillId="0" borderId="4" xfId="23" applyNumberFormat="1" applyFont="1" applyFill="1" applyBorder="1" applyAlignment="1">
      <alignment wrapText="1"/>
      <protection/>
    </xf>
    <xf numFmtId="172" fontId="14" fillId="0" borderId="0" xfId="23" applyNumberFormat="1" applyFont="1" applyFill="1" applyBorder="1" applyAlignment="1">
      <alignment wrapText="1"/>
      <protection/>
    </xf>
    <xf numFmtId="172" fontId="14" fillId="0" borderId="4" xfId="23" applyNumberFormat="1" applyFont="1" applyFill="1" applyBorder="1" applyAlignment="1">
      <alignment wrapText="1"/>
      <protection/>
    </xf>
    <xf numFmtId="0" fontId="14" fillId="0" borderId="4" xfId="23" applyFont="1" applyFill="1" applyBorder="1" applyAlignment="1">
      <alignment wrapText="1"/>
      <protection/>
    </xf>
    <xf numFmtId="3" fontId="14" fillId="0" borderId="0" xfId="23" applyNumberFormat="1" applyFont="1" applyFill="1" applyBorder="1" applyAlignment="1">
      <alignment wrapText="1"/>
      <protection/>
    </xf>
    <xf numFmtId="3" fontId="14" fillId="0" borderId="4" xfId="23" applyNumberFormat="1" applyFont="1" applyFill="1" applyBorder="1" applyAlignment="1">
      <alignment wrapText="1"/>
      <protection/>
    </xf>
    <xf numFmtId="3" fontId="15" fillId="0" borderId="0" xfId="23" applyNumberFormat="1" applyFont="1" applyFill="1" applyBorder="1" applyAlignment="1">
      <alignment wrapText="1"/>
      <protection/>
    </xf>
    <xf numFmtId="0" fontId="14" fillId="0" borderId="4" xfId="23" applyFont="1" applyFill="1" applyBorder="1" applyAlignment="1">
      <alignment horizontal="left" wrapText="1"/>
      <protection/>
    </xf>
    <xf numFmtId="0" fontId="0" fillId="0" borderId="2" xfId="24" applyFont="1" applyFill="1" applyBorder="1" applyAlignment="1">
      <alignment horizontal="left" indent="1"/>
      <protection/>
    </xf>
    <xf numFmtId="3" fontId="14" fillId="0" borderId="0" xfId="23" applyNumberFormat="1" applyFont="1" applyFill="1" applyBorder="1" applyAlignment="1">
      <alignment wrapText="1"/>
      <protection/>
    </xf>
    <xf numFmtId="0" fontId="0" fillId="0" borderId="2" xfId="24" applyFont="1" applyFill="1" applyBorder="1" applyAlignment="1">
      <alignment horizontal="left"/>
      <protection/>
    </xf>
    <xf numFmtId="174" fontId="14" fillId="0" borderId="4" xfId="23" applyNumberFormat="1" applyFont="1" applyFill="1" applyBorder="1" applyAlignment="1">
      <alignment horizontal="center" wrapText="1"/>
      <protection/>
    </xf>
    <xf numFmtId="0" fontId="0" fillId="0" borderId="2" xfId="24" applyFont="1" applyFill="1" applyBorder="1" applyAlignment="1">
      <alignment/>
      <protection/>
    </xf>
    <xf numFmtId="0" fontId="0" fillId="0" borderId="2" xfId="24" applyFont="1" applyFill="1" applyBorder="1" applyAlignment="1">
      <alignment horizontal="justify"/>
      <protection/>
    </xf>
    <xf numFmtId="3" fontId="14" fillId="0" borderId="0" xfId="27" applyNumberFormat="1" applyFont="1" applyFill="1" applyBorder="1" applyAlignment="1">
      <alignment wrapText="1"/>
    </xf>
    <xf numFmtId="0" fontId="0" fillId="0" borderId="0" xfId="24" applyFont="1" applyFill="1">
      <alignment/>
      <protection/>
    </xf>
    <xf numFmtId="0" fontId="18" fillId="0" borderId="0" xfId="22" applyFont="1" applyFill="1">
      <alignment/>
      <protection/>
    </xf>
    <xf numFmtId="0" fontId="18" fillId="0" borderId="0" xfId="22" applyFont="1" applyFill="1" applyAlignment="1">
      <alignment horizontal="right"/>
      <protection/>
    </xf>
    <xf numFmtId="9" fontId="18" fillId="0" borderId="0" xfId="27" applyFont="1" applyFill="1" applyAlignment="1">
      <alignment horizontal="right"/>
    </xf>
    <xf numFmtId="0" fontId="19" fillId="0" borderId="0" xfId="22" applyFont="1" applyFill="1">
      <alignment/>
      <protection/>
    </xf>
    <xf numFmtId="3" fontId="18" fillId="0" borderId="0" xfId="22" applyNumberFormat="1" applyFont="1" applyFill="1" applyAlignment="1">
      <alignment horizontal="right"/>
      <protection/>
    </xf>
    <xf numFmtId="3" fontId="14" fillId="0" borderId="4" xfId="23" applyNumberFormat="1" applyFont="1" applyFill="1" applyBorder="1" applyAlignment="1">
      <alignment wrapText="1"/>
      <protection/>
    </xf>
    <xf numFmtId="3" fontId="14" fillId="0" borderId="4" xfId="27" applyNumberFormat="1" applyFont="1" applyFill="1" applyBorder="1" applyAlignment="1">
      <alignment wrapText="1"/>
    </xf>
    <xf numFmtId="3" fontId="14" fillId="0" borderId="9" xfId="23" applyNumberFormat="1" applyFont="1" applyFill="1" applyBorder="1" applyAlignment="1">
      <alignment wrapText="1"/>
      <protection/>
    </xf>
    <xf numFmtId="0" fontId="4" fillId="0" borderId="0" xfId="24" applyFont="1" applyFill="1" applyBorder="1" applyAlignment="1">
      <alignment horizontal="left"/>
      <protection/>
    </xf>
    <xf numFmtId="0" fontId="4" fillId="0" borderId="0" xfId="24" applyFont="1" applyFill="1" applyBorder="1" applyAlignment="1">
      <alignment/>
      <protection/>
    </xf>
    <xf numFmtId="172" fontId="14" fillId="0" borderId="9" xfId="23" applyNumberFormat="1" applyFont="1" applyFill="1" applyBorder="1" applyAlignment="1">
      <alignment wrapText="1"/>
      <protection/>
    </xf>
    <xf numFmtId="172" fontId="14" fillId="0" borderId="9" xfId="23" applyNumberFormat="1" applyFont="1" applyFill="1" applyBorder="1" applyAlignment="1">
      <alignment wrapText="1"/>
      <protection/>
    </xf>
    <xf numFmtId="0" fontId="0" fillId="0" borderId="9" xfId="24" applyFont="1" applyFill="1" applyBorder="1" applyAlignment="1">
      <alignment wrapText="1"/>
      <protection/>
    </xf>
    <xf numFmtId="0" fontId="21" fillId="0" borderId="0" xfId="22" applyFont="1" applyFill="1">
      <alignment/>
      <protection/>
    </xf>
    <xf numFmtId="0" fontId="20" fillId="0" borderId="0" xfId="22" applyFont="1" applyFill="1" applyAlignment="1">
      <alignment horizontal="left" indent="1"/>
      <protection/>
    </xf>
    <xf numFmtId="0" fontId="2" fillId="0" borderId="1" xfId="24" applyFont="1" applyFill="1" applyBorder="1" applyAlignment="1">
      <alignment wrapText="1"/>
      <protection/>
    </xf>
    <xf numFmtId="172" fontId="2" fillId="0" borderId="8" xfId="24" applyNumberFormat="1" applyFont="1" applyFill="1" applyBorder="1" applyAlignment="1">
      <alignment horizontal="right" wrapText="1"/>
      <protection/>
    </xf>
    <xf numFmtId="172" fontId="2" fillId="0" borderId="7" xfId="24" applyNumberFormat="1" applyFont="1" applyFill="1" applyBorder="1" applyAlignment="1">
      <alignment horizontal="right" wrapText="1"/>
      <protection/>
    </xf>
    <xf numFmtId="174" fontId="22" fillId="0" borderId="7" xfId="23" applyNumberFormat="1" applyFont="1" applyFill="1" applyBorder="1" applyAlignment="1">
      <alignment wrapText="1"/>
      <protection/>
    </xf>
    <xf numFmtId="0" fontId="2" fillId="0" borderId="2" xfId="24" applyFont="1" applyFill="1" applyBorder="1" applyAlignment="1">
      <alignment wrapText="1"/>
      <protection/>
    </xf>
    <xf numFmtId="172" fontId="22" fillId="0" borderId="4" xfId="23" applyNumberFormat="1" applyFont="1" applyFill="1" applyBorder="1" applyAlignment="1">
      <alignment wrapText="1"/>
      <protection/>
    </xf>
    <xf numFmtId="172" fontId="2" fillId="0" borderId="0" xfId="24" applyNumberFormat="1" applyFont="1" applyFill="1" applyBorder="1" applyAlignment="1">
      <alignment horizontal="right" wrapText="1"/>
      <protection/>
    </xf>
    <xf numFmtId="174" fontId="22" fillId="0" borderId="4" xfId="23" applyNumberFormat="1" applyFont="1" applyFill="1" applyBorder="1" applyAlignment="1">
      <alignment wrapText="1"/>
      <protection/>
    </xf>
    <xf numFmtId="172" fontId="22" fillId="0" borderId="4" xfId="23" applyNumberFormat="1" applyFont="1" applyFill="1" applyBorder="1" applyAlignment="1">
      <alignment wrapText="1"/>
      <protection/>
    </xf>
    <xf numFmtId="172" fontId="22" fillId="0" borderId="0" xfId="23" applyNumberFormat="1" applyFont="1" applyFill="1" applyBorder="1" applyAlignment="1">
      <alignment wrapText="1"/>
      <protection/>
    </xf>
    <xf numFmtId="174" fontId="22" fillId="0" borderId="4" xfId="23" applyNumberFormat="1" applyFont="1" applyFill="1" applyBorder="1" applyAlignment="1">
      <alignment wrapText="1"/>
      <protection/>
    </xf>
    <xf numFmtId="172" fontId="22" fillId="0" borderId="9" xfId="23" applyNumberFormat="1" applyFont="1" applyFill="1" applyBorder="1" applyAlignment="1">
      <alignment wrapText="1"/>
      <protection/>
    </xf>
    <xf numFmtId="3" fontId="22" fillId="0" borderId="0" xfId="23" applyNumberFormat="1" applyFont="1" applyFill="1" applyBorder="1" applyAlignment="1">
      <alignment wrapText="1"/>
      <protection/>
    </xf>
    <xf numFmtId="3" fontId="22" fillId="0" borderId="4" xfId="23" applyNumberFormat="1" applyFont="1" applyFill="1" applyBorder="1" applyAlignment="1">
      <alignment wrapText="1"/>
      <protection/>
    </xf>
    <xf numFmtId="3" fontId="22" fillId="0" borderId="0" xfId="23" applyNumberFormat="1" applyFont="1" applyFill="1" applyBorder="1" applyAlignment="1">
      <alignment wrapText="1"/>
      <protection/>
    </xf>
    <xf numFmtId="0" fontId="2" fillId="0" borderId="2" xfId="24" applyFont="1" applyFill="1" applyBorder="1" applyAlignment="1">
      <alignment horizontal="left"/>
      <protection/>
    </xf>
    <xf numFmtId="3" fontId="22" fillId="0" borderId="7" xfId="23" applyNumberFormat="1" applyFont="1" applyFill="1" applyBorder="1" applyAlignment="1">
      <alignment wrapText="1"/>
      <protection/>
    </xf>
    <xf numFmtId="174" fontId="22" fillId="0" borderId="7" xfId="23" applyNumberFormat="1" applyFont="1" applyFill="1" applyBorder="1" applyAlignment="1">
      <alignment wrapText="1"/>
      <protection/>
    </xf>
    <xf numFmtId="0" fontId="2" fillId="0" borderId="2" xfId="24" applyFont="1" applyFill="1" applyBorder="1" applyAlignment="1">
      <alignment/>
      <protection/>
    </xf>
    <xf numFmtId="3" fontId="22" fillId="0" borderId="6" xfId="23" applyNumberFormat="1" applyFont="1" applyFill="1" applyBorder="1" applyAlignment="1">
      <alignment wrapText="1"/>
      <protection/>
    </xf>
    <xf numFmtId="172" fontId="22" fillId="0" borderId="0" xfId="23" applyNumberFormat="1" applyFont="1" applyFill="1" applyBorder="1" applyAlignment="1">
      <alignment wrapText="1"/>
      <protection/>
    </xf>
    <xf numFmtId="3" fontId="22" fillId="0" borderId="8" xfId="23" applyNumberFormat="1" applyFont="1" applyFill="1" applyBorder="1" applyAlignment="1">
      <alignment wrapText="1"/>
      <protection/>
    </xf>
    <xf numFmtId="0" fontId="0" fillId="0" borderId="0" xfId="24" applyFont="1" applyFill="1" applyBorder="1" applyAlignment="1">
      <alignment horizontal="left"/>
      <protection/>
    </xf>
    <xf numFmtId="174" fontId="6" fillId="0" borderId="4" xfId="0" applyNumberFormat="1" applyFont="1" applyBorder="1" applyAlignment="1">
      <alignment horizontal="right"/>
    </xf>
    <xf numFmtId="173" fontId="14" fillId="0" borderId="0" xfId="27" applyNumberFormat="1" applyFont="1" applyFill="1" applyBorder="1" applyAlignment="1">
      <alignment wrapText="1"/>
    </xf>
    <xf numFmtId="172" fontId="0" fillId="0" borderId="0" xfId="22" applyNumberFormat="1" applyFont="1" applyFill="1">
      <alignment/>
      <protection/>
    </xf>
    <xf numFmtId="0" fontId="1" fillId="0" borderId="2" xfId="24" applyFont="1" applyFill="1" applyBorder="1" applyAlignment="1">
      <alignment horizontal="left" wrapText="1" indent="1"/>
      <protection/>
    </xf>
    <xf numFmtId="0" fontId="0" fillId="0" borderId="2" xfId="24" applyFont="1" applyFill="1" applyBorder="1" applyAlignment="1">
      <alignment horizontal="left" wrapText="1" indent="2"/>
      <protection/>
    </xf>
    <xf numFmtId="0" fontId="0" fillId="0" borderId="2" xfId="24" applyFont="1" applyFill="1" applyBorder="1" applyAlignment="1">
      <alignment horizontal="left" wrapText="1" indent="4"/>
      <protection/>
    </xf>
    <xf numFmtId="3" fontId="0" fillId="0" borderId="0" xfId="27" applyNumberFormat="1" applyFont="1" applyFill="1" applyBorder="1" applyAlignment="1">
      <alignment horizontal="right"/>
    </xf>
    <xf numFmtId="172" fontId="15" fillId="0" borderId="0" xfId="23" applyNumberFormat="1" applyFont="1" applyFill="1" applyBorder="1" applyAlignment="1">
      <alignment wrapText="1"/>
      <protection/>
    </xf>
    <xf numFmtId="172" fontId="15" fillId="0" borderId="4" xfId="23" applyNumberFormat="1" applyFont="1" applyFill="1" applyBorder="1" applyAlignment="1">
      <alignment wrapText="1"/>
      <protection/>
    </xf>
    <xf numFmtId="172" fontId="15" fillId="0" borderId="9" xfId="23" applyNumberFormat="1" applyFont="1" applyFill="1" applyBorder="1" applyAlignment="1">
      <alignment wrapText="1"/>
      <protection/>
    </xf>
    <xf numFmtId="172" fontId="1" fillId="0" borderId="0" xfId="27" applyNumberFormat="1" applyFont="1" applyFill="1" applyBorder="1" applyAlignment="1">
      <alignment horizontal="right" wrapText="1"/>
    </xf>
    <xf numFmtId="172" fontId="1" fillId="0" borderId="4" xfId="27" applyNumberFormat="1" applyFont="1" applyFill="1" applyBorder="1" applyAlignment="1">
      <alignment horizontal="right" wrapText="1"/>
    </xf>
    <xf numFmtId="0" fontId="2" fillId="0" borderId="3" xfId="24" applyFont="1" applyFill="1" applyBorder="1" applyAlignment="1">
      <alignment horizontal="justify"/>
      <protection/>
    </xf>
    <xf numFmtId="3" fontId="22" fillId="0" borderId="6" xfId="23" applyNumberFormat="1" applyFont="1" applyFill="1" applyBorder="1" applyAlignment="1">
      <alignment wrapText="1"/>
      <protection/>
    </xf>
    <xf numFmtId="174" fontId="22" fillId="0" borderId="5" xfId="23" applyNumberFormat="1" applyFont="1" applyFill="1" applyBorder="1" applyAlignment="1">
      <alignment wrapText="1"/>
      <protection/>
    </xf>
    <xf numFmtId="0" fontId="4" fillId="0" borderId="0" xfId="22" applyFont="1" applyFill="1">
      <alignment/>
      <protection/>
    </xf>
    <xf numFmtId="0" fontId="2" fillId="0" borderId="3" xfId="24" applyFont="1" applyFill="1" applyBorder="1">
      <alignment/>
      <protection/>
    </xf>
    <xf numFmtId="172" fontId="0" fillId="0" borderId="0" xfId="22" applyNumberFormat="1" applyFont="1">
      <alignment/>
      <protection/>
    </xf>
    <xf numFmtId="3" fontId="2" fillId="0" borderId="5" xfId="24" applyNumberFormat="1" applyFont="1" applyFill="1" applyBorder="1">
      <alignment/>
      <protection/>
    </xf>
    <xf numFmtId="3" fontId="2" fillId="0" borderId="6" xfId="24" applyNumberFormat="1" applyFont="1" applyFill="1" applyBorder="1">
      <alignment/>
      <protection/>
    </xf>
    <xf numFmtId="3" fontId="0" fillId="0" borderId="0" xfId="22" applyNumberFormat="1" applyFont="1" applyFill="1">
      <alignment/>
      <protection/>
    </xf>
    <xf numFmtId="0" fontId="0" fillId="0" borderId="0" xfId="23" applyFont="1" applyFill="1" applyAlignment="1">
      <alignment wrapText="1"/>
      <protection/>
    </xf>
    <xf numFmtId="1" fontId="14" fillId="0" borderId="0" xfId="23" applyNumberFormat="1" applyFont="1" applyFill="1" applyBorder="1" applyAlignment="1">
      <alignment wrapText="1"/>
      <protection/>
    </xf>
    <xf numFmtId="174" fontId="14" fillId="0" borderId="4" xfId="27" applyNumberFormat="1" applyFont="1" applyFill="1" applyBorder="1" applyAlignment="1">
      <alignment wrapText="1"/>
    </xf>
    <xf numFmtId="174" fontId="14" fillId="0" borderId="4" xfId="16" applyNumberFormat="1" applyFont="1" applyFill="1" applyBorder="1" applyAlignment="1">
      <alignment horizontal="right" wrapText="1"/>
    </xf>
    <xf numFmtId="174" fontId="2" fillId="0" borderId="2" xfId="0" applyNumberFormat="1" applyFont="1" applyBorder="1" applyAlignment="1">
      <alignment horizontal="right"/>
    </xf>
    <xf numFmtId="174" fontId="2" fillId="0" borderId="3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2" fontId="2" fillId="0" borderId="11" xfId="0" applyNumberFormat="1" applyFont="1" applyBorder="1" applyAlignment="1">
      <alignment horizontal="right"/>
    </xf>
    <xf numFmtId="172" fontId="0" fillId="0" borderId="9" xfId="0" applyNumberFormat="1" applyFont="1" applyBorder="1" applyAlignment="1">
      <alignment/>
    </xf>
    <xf numFmtId="172" fontId="0" fillId="0" borderId="9" xfId="0" applyNumberFormat="1" applyFont="1" applyBorder="1" applyAlignment="1">
      <alignment horizontal="right"/>
    </xf>
    <xf numFmtId="172" fontId="2" fillId="0" borderId="9" xfId="0" applyNumberFormat="1" applyFont="1" applyBorder="1" applyAlignment="1">
      <alignment horizontal="right"/>
    </xf>
    <xf numFmtId="172" fontId="9" fillId="0" borderId="9" xfId="0" applyNumberFormat="1" applyFont="1" applyBorder="1" applyAlignment="1">
      <alignment horizontal="right"/>
    </xf>
    <xf numFmtId="174" fontId="2" fillId="0" borderId="9" xfId="0" applyNumberFormat="1" applyFont="1" applyBorder="1" applyAlignment="1">
      <alignment horizontal="right"/>
    </xf>
    <xf numFmtId="172" fontId="0" fillId="0" borderId="9" xfId="0" applyNumberFormat="1" applyFont="1" applyFill="1" applyBorder="1" applyAlignment="1">
      <alignment horizontal="right"/>
    </xf>
    <xf numFmtId="174" fontId="2" fillId="0" borderId="1" xfId="0" applyNumberFormat="1" applyFont="1" applyBorder="1" applyAlignment="1">
      <alignment horizontal="right"/>
    </xf>
    <xf numFmtId="174" fontId="0" fillId="0" borderId="2" xfId="0" applyNumberFormat="1" applyFont="1" applyBorder="1" applyAlignment="1">
      <alignment horizontal="right"/>
    </xf>
    <xf numFmtId="174" fontId="10" fillId="0" borderId="2" xfId="0" applyNumberFormat="1" applyFont="1" applyBorder="1" applyAlignment="1">
      <alignment horizontal="right"/>
    </xf>
    <xf numFmtId="172" fontId="0" fillId="0" borderId="9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 horizontal="center"/>
    </xf>
    <xf numFmtId="173" fontId="5" fillId="0" borderId="10" xfId="27" applyNumberFormat="1" applyFont="1" applyBorder="1" applyAlignment="1">
      <alignment horizontal="right"/>
    </xf>
    <xf numFmtId="173" fontId="5" fillId="0" borderId="5" xfId="27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5" fillId="0" borderId="3" xfId="0" applyFont="1" applyBorder="1" applyAlignment="1">
      <alignment horizontal="left" vertical="center"/>
    </xf>
    <xf numFmtId="173" fontId="0" fillId="0" borderId="0" xfId="27" applyNumberFormat="1" applyFont="1" applyFill="1" applyAlignment="1">
      <alignment/>
    </xf>
    <xf numFmtId="173" fontId="14" fillId="0" borderId="0" xfId="27" applyNumberFormat="1" applyFont="1" applyFill="1" applyBorder="1" applyAlignment="1">
      <alignment wrapText="1"/>
    </xf>
    <xf numFmtId="172" fontId="2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0" fillId="0" borderId="4" xfId="0" applyNumberFormat="1" applyFont="1" applyFill="1" applyBorder="1" applyAlignment="1">
      <alignment horizontal="right"/>
    </xf>
    <xf numFmtId="172" fontId="2" fillId="0" borderId="4" xfId="0" applyNumberFormat="1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9" xfId="0" applyNumberFormat="1" applyFont="1" applyFill="1" applyBorder="1" applyAlignment="1">
      <alignment horizontal="right"/>
    </xf>
    <xf numFmtId="3" fontId="0" fillId="0" borderId="0" xfId="27" applyNumberFormat="1" applyFont="1" applyFill="1" applyBorder="1" applyAlignment="1">
      <alignment horizontal="right"/>
    </xf>
    <xf numFmtId="3" fontId="2" fillId="0" borderId="0" xfId="24" applyNumberFormat="1" applyFont="1" applyFill="1" applyBorder="1">
      <alignment/>
      <protection/>
    </xf>
    <xf numFmtId="3" fontId="2" fillId="0" borderId="4" xfId="24" applyNumberFormat="1" applyFont="1" applyFill="1" applyBorder="1">
      <alignment/>
      <protection/>
    </xf>
    <xf numFmtId="0" fontId="2" fillId="0" borderId="4" xfId="22" applyFont="1" applyFill="1" applyBorder="1" applyAlignment="1">
      <alignment horizontal="right"/>
      <protection/>
    </xf>
    <xf numFmtId="172" fontId="0" fillId="0" borderId="4" xfId="0" applyNumberFormat="1" applyFont="1" applyFill="1" applyBorder="1" applyAlignment="1">
      <alignment/>
    </xf>
    <xf numFmtId="0" fontId="0" fillId="0" borderId="6" xfId="22" applyFont="1" applyFill="1" applyBorder="1">
      <alignment/>
      <protection/>
    </xf>
    <xf numFmtId="0" fontId="0" fillId="0" borderId="0" xfId="22" applyFont="1" applyFill="1" applyBorder="1">
      <alignment/>
      <protection/>
    </xf>
    <xf numFmtId="0" fontId="0" fillId="0" borderId="9" xfId="24" applyFont="1" applyFill="1" applyBorder="1" applyAlignment="1">
      <alignment horizontal="left" indent="1"/>
      <protection/>
    </xf>
    <xf numFmtId="172" fontId="22" fillId="0" borderId="9" xfId="23" applyNumberFormat="1" applyFont="1" applyFill="1" applyBorder="1" applyAlignment="1">
      <alignment wrapText="1"/>
      <protection/>
    </xf>
    <xf numFmtId="3" fontId="22" fillId="0" borderId="11" xfId="23" applyNumberFormat="1" applyFont="1" applyFill="1" applyBorder="1" applyAlignment="1">
      <alignment wrapText="1"/>
      <protection/>
    </xf>
    <xf numFmtId="3" fontId="14" fillId="0" borderId="9" xfId="23" applyNumberFormat="1" applyFont="1" applyFill="1" applyBorder="1" applyAlignment="1">
      <alignment wrapText="1"/>
      <protection/>
    </xf>
    <xf numFmtId="3" fontId="22" fillId="0" borderId="9" xfId="23" applyNumberFormat="1" applyFont="1" applyFill="1" applyBorder="1" applyAlignment="1">
      <alignment wrapText="1"/>
      <protection/>
    </xf>
    <xf numFmtId="173" fontId="14" fillId="0" borderId="9" xfId="27" applyNumberFormat="1" applyFont="1" applyFill="1" applyBorder="1" applyAlignment="1">
      <alignment wrapText="1"/>
    </xf>
    <xf numFmtId="3" fontId="15" fillId="0" borderId="9" xfId="23" applyNumberFormat="1" applyFont="1" applyFill="1" applyBorder="1" applyAlignment="1">
      <alignment wrapText="1"/>
      <protection/>
    </xf>
    <xf numFmtId="3" fontId="22" fillId="0" borderId="9" xfId="23" applyNumberFormat="1" applyFont="1" applyFill="1" applyBorder="1" applyAlignment="1">
      <alignment wrapText="1"/>
      <protection/>
    </xf>
    <xf numFmtId="3" fontId="15" fillId="0" borderId="9" xfId="23" applyNumberFormat="1" applyFont="1" applyFill="1" applyBorder="1" applyAlignment="1">
      <alignment wrapText="1"/>
      <protection/>
    </xf>
    <xf numFmtId="3" fontId="22" fillId="0" borderId="10" xfId="23" applyNumberFormat="1" applyFont="1" applyFill="1" applyBorder="1" applyAlignment="1">
      <alignment wrapText="1"/>
      <protection/>
    </xf>
    <xf numFmtId="173" fontId="22" fillId="0" borderId="0" xfId="27" applyNumberFormat="1" applyFont="1" applyFill="1" applyBorder="1" applyAlignment="1">
      <alignment wrapText="1"/>
    </xf>
    <xf numFmtId="3" fontId="22" fillId="0" borderId="0" xfId="27" applyNumberFormat="1" applyFont="1" applyFill="1" applyBorder="1" applyAlignment="1">
      <alignment wrapText="1"/>
    </xf>
    <xf numFmtId="9" fontId="0" fillId="0" borderId="0" xfId="27" applyNumberFormat="1" applyFont="1" applyFill="1" applyAlignment="1">
      <alignment/>
    </xf>
    <xf numFmtId="3" fontId="0" fillId="0" borderId="0" xfId="27" applyNumberFormat="1" applyFont="1" applyFill="1" applyAlignment="1">
      <alignment/>
    </xf>
    <xf numFmtId="172" fontId="2" fillId="0" borderId="11" xfId="24" applyNumberFormat="1" applyFont="1" applyFill="1" applyBorder="1" applyAlignment="1">
      <alignment horizontal="right" wrapText="1"/>
      <protection/>
    </xf>
    <xf numFmtId="172" fontId="1" fillId="0" borderId="9" xfId="27" applyNumberFormat="1" applyFont="1" applyFill="1" applyBorder="1" applyAlignment="1">
      <alignment horizontal="right" wrapText="1"/>
    </xf>
    <xf numFmtId="172" fontId="0" fillId="0" borderId="9" xfId="27" applyNumberFormat="1" applyFont="1" applyFill="1" applyBorder="1" applyAlignment="1">
      <alignment horizontal="right" wrapText="1"/>
    </xf>
    <xf numFmtId="3" fontId="0" fillId="0" borderId="9" xfId="27" applyNumberFormat="1" applyFont="1" applyFill="1" applyBorder="1" applyAlignment="1">
      <alignment horizontal="right"/>
    </xf>
    <xf numFmtId="172" fontId="0" fillId="0" borderId="7" xfId="0" applyNumberFormat="1" applyFont="1" applyFill="1" applyBorder="1" applyAlignment="1">
      <alignment horizontal="right"/>
    </xf>
    <xf numFmtId="173" fontId="0" fillId="0" borderId="0" xfId="27" applyNumberFormat="1" applyFont="1" applyAlignment="1">
      <alignment horizontal="center"/>
    </xf>
    <xf numFmtId="172" fontId="2" fillId="0" borderId="10" xfId="0" applyNumberFormat="1" applyFont="1" applyBorder="1" applyAlignment="1">
      <alignment horizontal="right"/>
    </xf>
    <xf numFmtId="0" fontId="0" fillId="0" borderId="10" xfId="22" applyFont="1" applyFill="1" applyBorder="1">
      <alignment/>
      <protection/>
    </xf>
    <xf numFmtId="0" fontId="0" fillId="0" borderId="1" xfId="24" applyFont="1" applyFill="1" applyBorder="1">
      <alignment/>
      <protection/>
    </xf>
    <xf numFmtId="3" fontId="0" fillId="0" borderId="8" xfId="24" applyNumberFormat="1" applyFont="1" applyFill="1" applyBorder="1">
      <alignment/>
      <protection/>
    </xf>
    <xf numFmtId="174" fontId="14" fillId="0" borderId="7" xfId="23" applyNumberFormat="1" applyFont="1" applyFill="1" applyBorder="1" applyAlignment="1">
      <alignment wrapText="1"/>
      <protection/>
    </xf>
    <xf numFmtId="0" fontId="0" fillId="0" borderId="2" xfId="24" applyFont="1" applyFill="1" applyBorder="1">
      <alignment/>
      <protection/>
    </xf>
    <xf numFmtId="3" fontId="0" fillId="0" borderId="0" xfId="24" applyNumberFormat="1" applyFont="1" applyFill="1" applyBorder="1">
      <alignment/>
      <protection/>
    </xf>
    <xf numFmtId="174" fontId="0" fillId="0" borderId="4" xfId="22" applyNumberFormat="1" applyFont="1" applyFill="1" applyBorder="1" applyAlignment="1">
      <alignment horizontal="right"/>
      <protection/>
    </xf>
    <xf numFmtId="3" fontId="0" fillId="0" borderId="7" xfId="24" applyNumberFormat="1" applyFont="1" applyFill="1" applyBorder="1">
      <alignment/>
      <protection/>
    </xf>
    <xf numFmtId="3" fontId="0" fillId="0" borderId="4" xfId="24" applyNumberFormat="1" applyFont="1" applyFill="1" applyBorder="1">
      <alignment/>
      <protection/>
    </xf>
    <xf numFmtId="3" fontId="0" fillId="0" borderId="0" xfId="27" applyNumberFormat="1" applyFont="1" applyAlignment="1">
      <alignment/>
    </xf>
    <xf numFmtId="9" fontId="0" fillId="0" borderId="9" xfId="27" applyNumberFormat="1" applyFill="1" applyBorder="1" applyAlignment="1">
      <alignment/>
    </xf>
    <xf numFmtId="9" fontId="0" fillId="0" borderId="0" xfId="27" applyNumberFormat="1" applyFill="1" applyBorder="1" applyAlignment="1">
      <alignment/>
    </xf>
    <xf numFmtId="0" fontId="0" fillId="0" borderId="3" xfId="24" applyFont="1" applyFill="1" applyBorder="1" applyAlignment="1">
      <alignment wrapText="1"/>
      <protection/>
    </xf>
    <xf numFmtId="0" fontId="2" fillId="0" borderId="1" xfId="24" applyFont="1" applyFill="1" applyBorder="1" applyAlignment="1">
      <alignment horizontal="left"/>
      <protection/>
    </xf>
    <xf numFmtId="172" fontId="22" fillId="0" borderId="7" xfId="23" applyNumberFormat="1" applyFont="1" applyFill="1" applyBorder="1" applyAlignment="1">
      <alignment wrapText="1"/>
      <protection/>
    </xf>
    <xf numFmtId="172" fontId="15" fillId="0" borderId="4" xfId="23" applyNumberFormat="1" applyFont="1" applyFill="1" applyBorder="1" applyAlignment="1">
      <alignment wrapText="1"/>
      <protection/>
    </xf>
    <xf numFmtId="172" fontId="22" fillId="0" borderId="5" xfId="23" applyNumberFormat="1" applyFont="1" applyFill="1" applyBorder="1" applyAlignment="1">
      <alignment wrapText="1"/>
      <protection/>
    </xf>
    <xf numFmtId="0" fontId="2" fillId="0" borderId="0" xfId="24" applyFont="1" applyFill="1" applyBorder="1" applyAlignment="1">
      <alignment horizontal="justify"/>
      <protection/>
    </xf>
    <xf numFmtId="3" fontId="22" fillId="0" borderId="5" xfId="23" applyNumberFormat="1" applyFont="1" applyFill="1" applyBorder="1" applyAlignment="1">
      <alignment wrapText="1"/>
      <protection/>
    </xf>
    <xf numFmtId="1" fontId="14" fillId="0" borderId="4" xfId="23" applyNumberFormat="1" applyFont="1" applyFill="1" applyBorder="1" applyAlignment="1">
      <alignment wrapText="1"/>
      <protection/>
    </xf>
    <xf numFmtId="9" fontId="0" fillId="0" borderId="0" xfId="27" applyFill="1" applyAlignment="1">
      <alignment/>
    </xf>
    <xf numFmtId="9" fontId="0" fillId="0" borderId="4" xfId="27" applyFill="1" applyBorder="1" applyAlignment="1">
      <alignment/>
    </xf>
    <xf numFmtId="173" fontId="14" fillId="0" borderId="4" xfId="27" applyNumberFormat="1" applyFont="1" applyFill="1" applyBorder="1" applyAlignment="1">
      <alignment wrapText="1"/>
    </xf>
    <xf numFmtId="1" fontId="14" fillId="0" borderId="4" xfId="23" applyNumberFormat="1" applyFont="1" applyFill="1" applyBorder="1" applyAlignment="1">
      <alignment wrapText="1"/>
      <protection/>
    </xf>
    <xf numFmtId="172" fontId="0" fillId="0" borderId="4" xfId="27" applyNumberFormat="1" applyFont="1" applyFill="1" applyBorder="1" applyAlignment="1">
      <alignment horizontal="right" wrapText="1"/>
    </xf>
    <xf numFmtId="3" fontId="0" fillId="0" borderId="4" xfId="27" applyNumberFormat="1" applyFont="1" applyFill="1" applyBorder="1" applyAlignment="1">
      <alignment horizontal="right"/>
    </xf>
    <xf numFmtId="172" fontId="2" fillId="0" borderId="4" xfId="24" applyNumberFormat="1" applyFont="1" applyFill="1" applyBorder="1" applyAlignment="1">
      <alignment horizontal="right" wrapText="1"/>
      <protection/>
    </xf>
    <xf numFmtId="0" fontId="25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3" xfId="24" applyFont="1" applyFill="1" applyBorder="1" applyAlignment="1">
      <alignment horizontal="left" indent="1"/>
      <protection/>
    </xf>
    <xf numFmtId="173" fontId="5" fillId="0" borderId="4" xfId="27" applyNumberFormat="1" applyFont="1" applyFill="1" applyBorder="1" applyAlignment="1">
      <alignment horizontal="right"/>
    </xf>
    <xf numFmtId="172" fontId="0" fillId="0" borderId="0" xfId="0" applyNumberFormat="1" applyFont="1" applyAlignment="1">
      <alignment/>
    </xf>
    <xf numFmtId="0" fontId="0" fillId="0" borderId="2" xfId="0" applyFont="1" applyFill="1" applyBorder="1" applyAlignment="1">
      <alignment/>
    </xf>
    <xf numFmtId="3" fontId="14" fillId="0" borderId="10" xfId="23" applyNumberFormat="1" applyFont="1" applyFill="1" applyBorder="1" applyAlignment="1">
      <alignment wrapText="1"/>
      <protection/>
    </xf>
    <xf numFmtId="3" fontId="14" fillId="0" borderId="5" xfId="23" applyNumberFormat="1" applyFont="1" applyFill="1" applyBorder="1" applyAlignment="1">
      <alignment wrapText="1"/>
      <protection/>
    </xf>
    <xf numFmtId="174" fontId="14" fillId="0" borderId="5" xfId="23" applyNumberFormat="1" applyFont="1" applyFill="1" applyBorder="1" applyAlignment="1">
      <alignment wrapText="1"/>
      <protection/>
    </xf>
    <xf numFmtId="3" fontId="14" fillId="0" borderId="6" xfId="23" applyNumberFormat="1" applyFont="1" applyFill="1" applyBorder="1" applyAlignment="1">
      <alignment wrapText="1"/>
      <protection/>
    </xf>
    <xf numFmtId="172" fontId="14" fillId="0" borderId="5" xfId="23" applyNumberFormat="1" applyFont="1" applyFill="1" applyBorder="1" applyAlignment="1">
      <alignment wrapText="1"/>
      <protection/>
    </xf>
    <xf numFmtId="0" fontId="1" fillId="0" borderId="12" xfId="0" applyFont="1" applyBorder="1" applyAlignment="1">
      <alignment horizontal="right" vertical="center"/>
    </xf>
    <xf numFmtId="174" fontId="14" fillId="0" borderId="4" xfId="23" applyNumberFormat="1" applyFont="1" applyFill="1" applyBorder="1" applyAlignment="1">
      <alignment horizontal="right" wrapText="1"/>
      <protection/>
    </xf>
    <xf numFmtId="0" fontId="12" fillId="0" borderId="0" xfId="0" applyFont="1" applyFill="1" applyAlignment="1">
      <alignment horizontal="left" wrapText="1"/>
    </xf>
    <xf numFmtId="0" fontId="1" fillId="0" borderId="7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2" fillId="0" borderId="0" xfId="0" applyFont="1" applyFill="1" applyAlignment="1">
      <alignment horizontal="left" wrapText="1"/>
    </xf>
    <xf numFmtId="0" fontId="1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4" fillId="0" borderId="0" xfId="22" applyFont="1" applyFill="1" applyAlignment="1">
      <alignment wrapText="1"/>
      <protection/>
    </xf>
    <xf numFmtId="0" fontId="0" fillId="0" borderId="0" xfId="22" applyFont="1" applyFill="1" applyAlignment="1">
      <alignment wrapText="1"/>
      <protection/>
    </xf>
    <xf numFmtId="0" fontId="1" fillId="0" borderId="1" xfId="25" applyFont="1" applyFill="1" applyBorder="1" applyAlignment="1">
      <alignment horizontal="left" vertical="center" wrapText="1"/>
      <protection/>
    </xf>
    <xf numFmtId="0" fontId="1" fillId="0" borderId="3" xfId="25" applyFont="1" applyFill="1" applyBorder="1" applyAlignment="1">
      <alignment horizontal="left" vertical="center" wrapText="1"/>
      <protection/>
    </xf>
    <xf numFmtId="0" fontId="4" fillId="0" borderId="0" xfId="24" applyFont="1" applyFill="1" applyBorder="1" applyAlignment="1">
      <alignment wrapText="1"/>
      <protection/>
    </xf>
    <xf numFmtId="0" fontId="1" fillId="0" borderId="7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4" fillId="0" borderId="0" xfId="24" applyFont="1" applyFill="1" applyBorder="1" applyAlignment="1">
      <alignment horizontal="left" wrapText="1"/>
      <protection/>
    </xf>
    <xf numFmtId="0" fontId="0" fillId="0" borderId="0" xfId="24" applyFont="1" applyFill="1" applyBorder="1" applyAlignment="1">
      <alignment horizontal="left" wrapText="1"/>
      <protection/>
    </xf>
    <xf numFmtId="0" fontId="0" fillId="0" borderId="3" xfId="25" applyFont="1" applyFill="1" applyBorder="1" applyAlignment="1">
      <alignment horizontal="left" vertical="center" wrapText="1"/>
      <protection/>
    </xf>
    <xf numFmtId="14" fontId="1" fillId="0" borderId="7" xfId="25" applyNumberFormat="1" applyFont="1" applyFill="1" applyBorder="1" applyAlignment="1">
      <alignment horizontal="right" vertical="center" wrapText="1"/>
      <protection/>
    </xf>
    <xf numFmtId="0" fontId="1" fillId="0" borderId="4" xfId="25" applyFont="1" applyFill="1" applyBorder="1" applyAlignment="1">
      <alignment horizontal="right" vertical="center" wrapText="1"/>
      <protection/>
    </xf>
    <xf numFmtId="14" fontId="1" fillId="0" borderId="8" xfId="25" applyNumberFormat="1" applyFont="1" applyFill="1" applyBorder="1" applyAlignment="1">
      <alignment horizontal="right" vertical="center" wrapText="1"/>
      <protection/>
    </xf>
    <xf numFmtId="0" fontId="1" fillId="0" borderId="6" xfId="25" applyFont="1" applyFill="1" applyBorder="1" applyAlignment="1">
      <alignment horizontal="right" vertical="center" wrapText="1"/>
      <protection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24" applyFont="1" applyFill="1" applyBorder="1" applyAlignment="1">
      <alignment horizontal="left" vertical="center" wrapText="1"/>
      <protection/>
    </xf>
    <xf numFmtId="0" fontId="1" fillId="0" borderId="3" xfId="24" applyFont="1" applyFill="1" applyBorder="1" applyAlignment="1">
      <alignment horizontal="left" vertical="center" wrapText="1"/>
      <protection/>
    </xf>
    <xf numFmtId="14" fontId="15" fillId="0" borderId="7" xfId="23" applyNumberFormat="1" applyFont="1" applyFill="1" applyBorder="1" applyAlignment="1">
      <alignment horizontal="right" vertical="center" wrapText="1"/>
      <protection/>
    </xf>
    <xf numFmtId="0" fontId="15" fillId="0" borderId="5" xfId="23" applyFont="1" applyFill="1" applyBorder="1" applyAlignment="1">
      <alignment horizontal="right" vertical="center" wrapText="1"/>
      <protection/>
    </xf>
    <xf numFmtId="0" fontId="1" fillId="0" borderId="2" xfId="24" applyFont="1" applyFill="1" applyBorder="1" applyAlignment="1">
      <alignment horizontal="left" vertical="center" wrapText="1"/>
      <protection/>
    </xf>
    <xf numFmtId="14" fontId="1" fillId="0" borderId="8" xfId="27" applyNumberFormat="1" applyFont="1" applyFill="1" applyBorder="1" applyAlignment="1">
      <alignment horizontal="right" vertical="center"/>
    </xf>
    <xf numFmtId="0" fontId="1" fillId="0" borderId="6" xfId="27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5" fillId="0" borderId="7" xfId="23" applyFont="1" applyFill="1" applyBorder="1" applyAlignment="1">
      <alignment horizontal="right" vertical="center" wrapText="1"/>
      <protection/>
    </xf>
    <xf numFmtId="0" fontId="15" fillId="0" borderId="5" xfId="23" applyFont="1" applyFill="1" applyBorder="1" applyAlignment="1">
      <alignment horizontal="right" vertical="center" wrapText="1"/>
      <protection/>
    </xf>
    <xf numFmtId="0" fontId="15" fillId="0" borderId="8" xfId="23" applyFont="1" applyFill="1" applyBorder="1" applyAlignment="1">
      <alignment horizontal="right" vertical="center" wrapText="1"/>
      <protection/>
    </xf>
    <xf numFmtId="0" fontId="15" fillId="0" borderId="6" xfId="23" applyFont="1" applyFill="1" applyBorder="1" applyAlignment="1">
      <alignment horizontal="right" vertical="center" wrapText="1"/>
      <protection/>
    </xf>
    <xf numFmtId="0" fontId="15" fillId="0" borderId="11" xfId="23" applyFont="1" applyFill="1" applyBorder="1" applyAlignment="1">
      <alignment horizontal="right" vertical="center" wrapText="1"/>
      <protection/>
    </xf>
    <xf numFmtId="0" fontId="15" fillId="0" borderId="10" xfId="23" applyFont="1" applyFill="1" applyBorder="1" applyAlignment="1">
      <alignment horizontal="right" vertical="center" wrapText="1"/>
      <protection/>
    </xf>
  </cellXfs>
  <cellStyles count="14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_Facts  Figures 2002 - 2005 EN 060223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Facts  Figures 2002 - 2005 EN 060223" xfId="22"/>
    <cellStyle name="Normal_Facts &amp; Figures 2000 - 2002" xfId="23"/>
    <cellStyle name="Normal_Sheet1" xfId="24"/>
    <cellStyle name="Normal_Sheet2" xfId="25"/>
    <cellStyle name="normální_Closing meeting 12 2007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showGridLines="0" workbookViewId="0" topLeftCell="A1">
      <selection activeCell="G17" sqref="G17"/>
    </sheetView>
  </sheetViews>
  <sheetFormatPr defaultColWidth="9.140625" defaultRowHeight="12.75"/>
  <cols>
    <col min="1" max="1" width="45.7109375" style="2" customWidth="1"/>
    <col min="2" max="3" width="9.140625" style="1" customWidth="1"/>
    <col min="4" max="4" width="11.7109375" style="2" customWidth="1"/>
    <col min="5" max="6" width="9.140625" style="2" customWidth="1"/>
    <col min="7" max="7" width="11.7109375" style="2" customWidth="1"/>
    <col min="8" max="16384" width="9.140625" style="2" customWidth="1"/>
  </cols>
  <sheetData>
    <row r="2" spans="1:7" ht="29.25" customHeight="1">
      <c r="A2" s="289" t="s">
        <v>18</v>
      </c>
      <c r="B2" s="289"/>
      <c r="C2" s="289"/>
      <c r="D2" s="289"/>
      <c r="E2" s="289"/>
      <c r="F2" s="289"/>
      <c r="G2" s="289"/>
    </row>
    <row r="3" spans="1:5" ht="15">
      <c r="A3" s="44" t="s">
        <v>19</v>
      </c>
      <c r="B3" s="45"/>
      <c r="C3" s="45"/>
      <c r="D3" s="46"/>
      <c r="E3" s="270"/>
    </row>
    <row r="4" spans="1:6" ht="12.75">
      <c r="A4" s="298" t="s">
        <v>20</v>
      </c>
      <c r="B4" s="298"/>
      <c r="C4" s="298"/>
      <c r="D4" s="298"/>
      <c r="E4" s="298"/>
      <c r="F4" s="298"/>
    </row>
    <row r="5" spans="1:6" ht="12.75" customHeight="1">
      <c r="A5" s="298" t="s">
        <v>21</v>
      </c>
      <c r="B5" s="298"/>
      <c r="C5" s="298"/>
      <c r="D5" s="298"/>
      <c r="E5" s="298"/>
      <c r="F5" s="298"/>
    </row>
    <row r="7" spans="1:7" ht="12.75" customHeight="1">
      <c r="A7" s="294" t="s">
        <v>22</v>
      </c>
      <c r="B7" s="296" t="s">
        <v>13</v>
      </c>
      <c r="C7" s="290" t="s">
        <v>14</v>
      </c>
      <c r="D7" s="292" t="s">
        <v>23</v>
      </c>
      <c r="E7" s="296" t="s">
        <v>15</v>
      </c>
      <c r="F7" s="290" t="s">
        <v>16</v>
      </c>
      <c r="G7" s="292" t="s">
        <v>24</v>
      </c>
    </row>
    <row r="8" spans="1:7" ht="12.75">
      <c r="A8" s="295"/>
      <c r="B8" s="297"/>
      <c r="C8" s="291"/>
      <c r="D8" s="293"/>
      <c r="E8" s="297"/>
      <c r="F8" s="291"/>
      <c r="G8" s="293"/>
    </row>
    <row r="9" spans="1:9" ht="12.75">
      <c r="A9" s="32" t="s">
        <v>25</v>
      </c>
      <c r="B9" s="34">
        <v>30820</v>
      </c>
      <c r="C9" s="240">
        <v>31160</v>
      </c>
      <c r="D9" s="26">
        <f>C9/B9-1</f>
        <v>0.011031797534068799</v>
      </c>
      <c r="E9" s="34">
        <v>15712</v>
      </c>
      <c r="F9" s="240">
        <v>15814</v>
      </c>
      <c r="G9" s="26">
        <f>F9/E9-1</f>
        <v>0.006491853360488742</v>
      </c>
      <c r="I9" s="280"/>
    </row>
    <row r="10" spans="1:9" ht="12.75">
      <c r="A10" s="9" t="s">
        <v>26</v>
      </c>
      <c r="B10" s="18">
        <v>250</v>
      </c>
      <c r="C10" s="210">
        <v>116</v>
      </c>
      <c r="D10" s="22">
        <f>C10/B10-1</f>
        <v>-0.536</v>
      </c>
      <c r="E10" s="18">
        <v>177</v>
      </c>
      <c r="F10" s="210">
        <v>52</v>
      </c>
      <c r="G10" s="22">
        <f>F10/E10-1</f>
        <v>-0.7062146892655368</v>
      </c>
      <c r="I10" s="280"/>
    </row>
    <row r="11" spans="1:9" ht="3.75" customHeight="1">
      <c r="A11" s="9"/>
      <c r="B11" s="18"/>
      <c r="C11" s="210"/>
      <c r="D11" s="22"/>
      <c r="E11" s="18"/>
      <c r="F11" s="210"/>
      <c r="G11" s="22"/>
      <c r="I11" s="280"/>
    </row>
    <row r="12" spans="1:9" ht="12.75">
      <c r="A12" s="10" t="s">
        <v>27</v>
      </c>
      <c r="B12" s="19">
        <f>SUM(B9:B11)</f>
        <v>31070</v>
      </c>
      <c r="C12" s="211">
        <f>SUM(C9:C11)</f>
        <v>31276</v>
      </c>
      <c r="D12" s="23">
        <f>C12/B12-1</f>
        <v>0.006630189893788163</v>
      </c>
      <c r="E12" s="19">
        <f>SUM(E9:E11)</f>
        <v>15889</v>
      </c>
      <c r="F12" s="14">
        <f>SUM(F9:F11)</f>
        <v>15866</v>
      </c>
      <c r="G12" s="23">
        <f>F12/E12-1</f>
        <v>-0.00144754232487887</v>
      </c>
      <c r="I12" s="280"/>
    </row>
    <row r="13" spans="1:9" ht="3.75" customHeight="1">
      <c r="A13" s="9"/>
      <c r="B13" s="18"/>
      <c r="C13" s="210"/>
      <c r="D13" s="22"/>
      <c r="E13" s="18"/>
      <c r="F13" s="210"/>
      <c r="G13" s="22"/>
      <c r="I13" s="280"/>
    </row>
    <row r="14" spans="1:9" ht="12.75">
      <c r="A14" s="9" t="s">
        <v>28</v>
      </c>
      <c r="B14" s="18">
        <v>291</v>
      </c>
      <c r="C14" s="210">
        <v>199</v>
      </c>
      <c r="D14" s="22">
        <f>C14/B14-1</f>
        <v>-0.3161512027491409</v>
      </c>
      <c r="E14" s="18">
        <v>167</v>
      </c>
      <c r="F14" s="210">
        <v>108</v>
      </c>
      <c r="G14" s="22">
        <f>F14/E14-1</f>
        <v>-0.3532934131736527</v>
      </c>
      <c r="I14" s="280"/>
    </row>
    <row r="15" spans="1:9" ht="12.75">
      <c r="A15" s="9" t="s">
        <v>29</v>
      </c>
      <c r="B15" s="18">
        <v>-17218</v>
      </c>
      <c r="C15" s="210">
        <v>-17805</v>
      </c>
      <c r="D15" s="22">
        <f>C15/B15-1</f>
        <v>0.03409222906260889</v>
      </c>
      <c r="E15" s="18">
        <v>-8948</v>
      </c>
      <c r="F15" s="210">
        <v>-9013</v>
      </c>
      <c r="G15" s="22">
        <f>F15/E15-1</f>
        <v>0.007264193115779971</v>
      </c>
      <c r="I15" s="280"/>
    </row>
    <row r="16" spans="1:9" ht="14.25">
      <c r="A16" s="9" t="s">
        <v>30</v>
      </c>
      <c r="B16" s="18">
        <v>-5</v>
      </c>
      <c r="C16" s="210">
        <v>-22</v>
      </c>
      <c r="D16" s="28" t="s">
        <v>1</v>
      </c>
      <c r="E16" s="18">
        <v>2</v>
      </c>
      <c r="F16" s="210">
        <v>-28</v>
      </c>
      <c r="G16" s="28" t="s">
        <v>1</v>
      </c>
      <c r="I16" s="280"/>
    </row>
    <row r="17" spans="1:9" ht="12.75">
      <c r="A17" s="9" t="s">
        <v>31</v>
      </c>
      <c r="B17" s="18">
        <v>32</v>
      </c>
      <c r="C17" s="210">
        <v>764</v>
      </c>
      <c r="D17" s="28" t="s">
        <v>1</v>
      </c>
      <c r="E17" s="18">
        <v>25</v>
      </c>
      <c r="F17" s="210">
        <v>755</v>
      </c>
      <c r="G17" s="28" t="s">
        <v>1</v>
      </c>
      <c r="I17" s="280"/>
    </row>
    <row r="18" spans="1:9" ht="12.75">
      <c r="A18" s="9" t="s">
        <v>32</v>
      </c>
      <c r="B18" s="18">
        <v>10</v>
      </c>
      <c r="C18" s="210">
        <v>-87</v>
      </c>
      <c r="D18" s="28" t="s">
        <v>1</v>
      </c>
      <c r="E18" s="18">
        <v>5</v>
      </c>
      <c r="F18" s="210">
        <v>-87</v>
      </c>
      <c r="G18" s="28" t="s">
        <v>1</v>
      </c>
      <c r="I18" s="280"/>
    </row>
    <row r="19" spans="1:9" ht="3.75" customHeight="1">
      <c r="A19" s="9"/>
      <c r="B19" s="18"/>
      <c r="C19" s="210"/>
      <c r="D19" s="22"/>
      <c r="E19" s="18"/>
      <c r="F19" s="15"/>
      <c r="G19" s="22"/>
      <c r="I19" s="280"/>
    </row>
    <row r="20" spans="1:9" ht="12.75">
      <c r="A20" s="10" t="s">
        <v>33</v>
      </c>
      <c r="B20" s="19">
        <f>SUM(B12:B18)</f>
        <v>14180</v>
      </c>
      <c r="C20" s="211">
        <f>SUM(C12:C18)</f>
        <v>14325</v>
      </c>
      <c r="D20" s="23">
        <f>C20/B20-1</f>
        <v>0.010225669957686812</v>
      </c>
      <c r="E20" s="19">
        <f>SUM(E12:E18)</f>
        <v>7140</v>
      </c>
      <c r="F20" s="14">
        <f>SUM(F12:F18)</f>
        <v>7601</v>
      </c>
      <c r="G20" s="23">
        <f>F20/E20-1</f>
        <v>0.0645658263305322</v>
      </c>
      <c r="I20" s="280"/>
    </row>
    <row r="21" spans="1:9" ht="3.75" customHeight="1">
      <c r="A21" s="10"/>
      <c r="B21" s="19"/>
      <c r="C21" s="211"/>
      <c r="D21" s="22"/>
      <c r="E21" s="19"/>
      <c r="F21" s="14"/>
      <c r="G21" s="22"/>
      <c r="I21" s="280"/>
    </row>
    <row r="22" spans="1:9" ht="12.75" customHeight="1">
      <c r="A22" s="33" t="s">
        <v>34</v>
      </c>
      <c r="B22" s="35">
        <f>B20/B9</f>
        <v>0.4600908500973394</v>
      </c>
      <c r="C22" s="279">
        <f>C20/C9</f>
        <v>0.45972400513478817</v>
      </c>
      <c r="D22" s="22"/>
      <c r="E22" s="35">
        <f>E20/E9</f>
        <v>0.45442973523421587</v>
      </c>
      <c r="F22" s="36">
        <f>F20/F9</f>
        <v>0.48065005691159735</v>
      </c>
      <c r="G22" s="22"/>
      <c r="I22" s="280"/>
    </row>
    <row r="23" spans="1:9" ht="3.75" customHeight="1">
      <c r="A23" s="10"/>
      <c r="B23" s="19"/>
      <c r="C23" s="211"/>
      <c r="D23" s="22"/>
      <c r="E23" s="19"/>
      <c r="F23" s="14"/>
      <c r="G23" s="22"/>
      <c r="I23" s="280"/>
    </row>
    <row r="24" spans="1:9" ht="12.75">
      <c r="A24" s="9" t="s">
        <v>35</v>
      </c>
      <c r="B24" s="18">
        <v>-7471</v>
      </c>
      <c r="C24" s="210">
        <v>-6570</v>
      </c>
      <c r="D24" s="22">
        <f>C24/B24-1</f>
        <v>-0.12059965198768574</v>
      </c>
      <c r="E24" s="18">
        <v>-3617</v>
      </c>
      <c r="F24" s="15">
        <v>-3205</v>
      </c>
      <c r="G24" s="22">
        <f>F24/E24-1</f>
        <v>-0.11390655239148462</v>
      </c>
      <c r="I24" s="280"/>
    </row>
    <row r="25" spans="1:9" ht="3" customHeight="1">
      <c r="A25" s="9"/>
      <c r="B25" s="18"/>
      <c r="C25" s="210"/>
      <c r="D25" s="22"/>
      <c r="E25" s="18"/>
      <c r="F25" s="15"/>
      <c r="G25" s="22"/>
      <c r="I25" s="280"/>
    </row>
    <row r="26" spans="1:9" ht="12.75">
      <c r="A26" s="10" t="s">
        <v>36</v>
      </c>
      <c r="B26" s="19">
        <f>B20+B24</f>
        <v>6709</v>
      </c>
      <c r="C26" s="211">
        <f>C20+C24</f>
        <v>7755</v>
      </c>
      <c r="D26" s="23">
        <f>C26/B26-1</f>
        <v>0.15590997167983311</v>
      </c>
      <c r="E26" s="19">
        <f>E20+E24</f>
        <v>3523</v>
      </c>
      <c r="F26" s="14">
        <f>F20+F24</f>
        <v>4396</v>
      </c>
      <c r="G26" s="23">
        <f>F26/E26-1</f>
        <v>0.2478001703093955</v>
      </c>
      <c r="I26" s="280"/>
    </row>
    <row r="27" spans="1:9" ht="3" customHeight="1">
      <c r="A27" s="10"/>
      <c r="B27" s="19"/>
      <c r="C27" s="211"/>
      <c r="D27" s="22"/>
      <c r="E27" s="19"/>
      <c r="F27" s="14"/>
      <c r="G27" s="22"/>
      <c r="I27" s="280"/>
    </row>
    <row r="28" spans="1:9" ht="12.75">
      <c r="A28" s="9" t="s">
        <v>37</v>
      </c>
      <c r="B28" s="18">
        <v>-55</v>
      </c>
      <c r="C28" s="210">
        <v>-3</v>
      </c>
      <c r="D28" s="22">
        <f>C28/B28-1</f>
        <v>-0.9454545454545454</v>
      </c>
      <c r="E28" s="18">
        <v>-9</v>
      </c>
      <c r="F28" s="15">
        <v>-5</v>
      </c>
      <c r="G28" s="22">
        <f>F28/E28-1</f>
        <v>-0.4444444444444444</v>
      </c>
      <c r="I28" s="280"/>
    </row>
    <row r="29" spans="1:9" ht="3" customHeight="1">
      <c r="A29" s="9"/>
      <c r="B29" s="18"/>
      <c r="C29" s="210"/>
      <c r="D29" s="22"/>
      <c r="E29" s="18"/>
      <c r="F29" s="15"/>
      <c r="G29" s="22"/>
      <c r="I29" s="280"/>
    </row>
    <row r="30" spans="1:9" ht="12.75">
      <c r="A30" s="10" t="s">
        <v>38</v>
      </c>
      <c r="B30" s="19">
        <f>B26+B28</f>
        <v>6654</v>
      </c>
      <c r="C30" s="211">
        <f>C26+C28</f>
        <v>7752</v>
      </c>
      <c r="D30" s="23">
        <f>C30/B30-1</f>
        <v>0.16501352569882788</v>
      </c>
      <c r="E30" s="19">
        <f>E26+E28</f>
        <v>3514</v>
      </c>
      <c r="F30" s="14">
        <f>F26+F28</f>
        <v>4391</v>
      </c>
      <c r="G30" s="23">
        <f>F30/E30-1</f>
        <v>0.24957313602731923</v>
      </c>
      <c r="I30" s="280"/>
    </row>
    <row r="31" spans="1:9" ht="3" customHeight="1">
      <c r="A31" s="10"/>
      <c r="B31" s="19"/>
      <c r="C31" s="211"/>
      <c r="D31" s="22"/>
      <c r="E31" s="19"/>
      <c r="F31" s="14"/>
      <c r="G31" s="22"/>
      <c r="I31" s="280"/>
    </row>
    <row r="32" spans="1:9" ht="12.75">
      <c r="A32" s="9" t="s">
        <v>39</v>
      </c>
      <c r="B32" s="18">
        <v>-1763</v>
      </c>
      <c r="C32" s="210">
        <v>-1951</v>
      </c>
      <c r="D32" s="22">
        <f>C32/B32-1</f>
        <v>0.10663641520136125</v>
      </c>
      <c r="E32" s="18">
        <v>-932</v>
      </c>
      <c r="F32" s="15">
        <v>-1024</v>
      </c>
      <c r="G32" s="22">
        <f>F32/E32-1</f>
        <v>0.09871244635193133</v>
      </c>
      <c r="I32" s="280"/>
    </row>
    <row r="33" spans="1:9" ht="3" customHeight="1">
      <c r="A33" s="9"/>
      <c r="B33" s="18"/>
      <c r="C33" s="210"/>
      <c r="D33" s="22"/>
      <c r="E33" s="18"/>
      <c r="F33" s="15"/>
      <c r="G33" s="22"/>
      <c r="I33" s="280"/>
    </row>
    <row r="34" spans="1:9" ht="12.75">
      <c r="A34" s="10" t="s">
        <v>40</v>
      </c>
      <c r="B34" s="19">
        <f>B30+B32</f>
        <v>4891</v>
      </c>
      <c r="C34" s="211">
        <f>C30+C32</f>
        <v>5801</v>
      </c>
      <c r="D34" s="23">
        <f>C34/B34-1</f>
        <v>0.18605602126354537</v>
      </c>
      <c r="E34" s="19">
        <f>E30+E32</f>
        <v>2582</v>
      </c>
      <c r="F34" s="14">
        <f>F30+F32</f>
        <v>3367</v>
      </c>
      <c r="G34" s="23">
        <f>F34/E34-1</f>
        <v>0.3040278853601859</v>
      </c>
      <c r="I34" s="280"/>
    </row>
    <row r="35" spans="1:9" ht="3" customHeight="1">
      <c r="A35" s="10"/>
      <c r="B35" s="19"/>
      <c r="C35" s="211"/>
      <c r="D35" s="22"/>
      <c r="E35" s="19"/>
      <c r="F35" s="14"/>
      <c r="G35" s="22"/>
      <c r="I35" s="280"/>
    </row>
    <row r="36" spans="1:9" ht="12.75">
      <c r="A36" s="9" t="s">
        <v>41</v>
      </c>
      <c r="B36" s="18">
        <v>0</v>
      </c>
      <c r="C36" s="210">
        <v>0</v>
      </c>
      <c r="D36" s="22">
        <v>0</v>
      </c>
      <c r="E36" s="18">
        <v>0</v>
      </c>
      <c r="F36" s="15">
        <v>0</v>
      </c>
      <c r="G36" s="22">
        <v>0</v>
      </c>
      <c r="I36" s="280"/>
    </row>
    <row r="37" spans="1:9" ht="3" customHeight="1">
      <c r="A37" s="9"/>
      <c r="B37" s="20" t="s">
        <v>0</v>
      </c>
      <c r="C37" s="16" t="s">
        <v>0</v>
      </c>
      <c r="D37" s="162" t="s">
        <v>4</v>
      </c>
      <c r="E37" s="20" t="s">
        <v>0</v>
      </c>
      <c r="F37" s="16" t="s">
        <v>0</v>
      </c>
      <c r="G37" s="162" t="s">
        <v>4</v>
      </c>
      <c r="I37" s="280"/>
    </row>
    <row r="38" spans="1:9" ht="12.75">
      <c r="A38" s="10" t="s">
        <v>42</v>
      </c>
      <c r="B38" s="19">
        <f>B34+B36</f>
        <v>4891</v>
      </c>
      <c r="C38" s="14">
        <f>C34+C36</f>
        <v>5801</v>
      </c>
      <c r="D38" s="23">
        <f>C38/B38-1</f>
        <v>0.18605602126354537</v>
      </c>
      <c r="E38" s="19">
        <f>E34+E36</f>
        <v>2582</v>
      </c>
      <c r="F38" s="14">
        <f>F34+F36</f>
        <v>3367</v>
      </c>
      <c r="G38" s="23">
        <f>F38/E38-1</f>
        <v>0.3040278853601859</v>
      </c>
      <c r="I38" s="280"/>
    </row>
    <row r="39" spans="1:7" ht="3" customHeight="1">
      <c r="A39" s="13"/>
      <c r="B39" s="37"/>
      <c r="C39" s="38"/>
      <c r="D39" s="25"/>
      <c r="E39" s="37"/>
      <c r="F39" s="38"/>
      <c r="G39" s="25"/>
    </row>
    <row r="40" spans="2:3" ht="12.75">
      <c r="B40" s="241"/>
      <c r="C40" s="241"/>
    </row>
    <row r="41" ht="4.5" customHeight="1"/>
    <row r="42" ht="14.25">
      <c r="A42" s="5" t="s">
        <v>43</v>
      </c>
    </row>
    <row r="43" ht="14.25">
      <c r="A43" s="5" t="s">
        <v>44</v>
      </c>
    </row>
    <row r="46" ht="12.75">
      <c r="C46" s="3"/>
    </row>
  </sheetData>
  <mergeCells count="10">
    <mergeCell ref="A2:G2"/>
    <mergeCell ref="C7:C8"/>
    <mergeCell ref="D7:D8"/>
    <mergeCell ref="A7:A8"/>
    <mergeCell ref="B7:B8"/>
    <mergeCell ref="E7:E8"/>
    <mergeCell ref="F7:F8"/>
    <mergeCell ref="G7:G8"/>
    <mergeCell ref="A4:F4"/>
    <mergeCell ref="A5:F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&amp;L&amp;"Arial,tučné"&amp;14Telefónica O2 Czech Republic  - FINANČNÍ A PROVOZNÍ VÝSLEDKY&amp;R24. července 2008</oddHeader>
    <oddFooter>&amp;L&amp;"Arial,tučné"Investor Relations&amp;"Arial,obyčejné"
Tel. +420 271 462 076, +420 271 462 169&amp;Cemail: investor.relations@o2.com&amp;R1 ze 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showGridLines="0" zoomScaleSheetLayoutView="100" workbookViewId="0" topLeftCell="A48">
      <selection activeCell="A70" sqref="A70:H70"/>
    </sheetView>
  </sheetViews>
  <sheetFormatPr defaultColWidth="9.140625" defaultRowHeight="12.75"/>
  <cols>
    <col min="1" max="1" width="37.57421875" style="2" customWidth="1"/>
    <col min="2" max="3" width="9.140625" style="7" customWidth="1"/>
    <col min="4" max="4" width="11.7109375" style="2" customWidth="1"/>
    <col min="5" max="6" width="9.140625" style="2" customWidth="1"/>
    <col min="7" max="7" width="11.7109375" style="2" customWidth="1"/>
    <col min="8" max="11" width="9.140625" style="2" customWidth="1"/>
    <col min="12" max="12" width="15.57421875" style="2" customWidth="1"/>
    <col min="13" max="16384" width="9.140625" style="2" customWidth="1"/>
  </cols>
  <sheetData>
    <row r="1" spans="1:7" ht="12.75" customHeight="1">
      <c r="A1" s="294"/>
      <c r="B1" s="296" t="s">
        <v>13</v>
      </c>
      <c r="C1" s="290" t="s">
        <v>14</v>
      </c>
      <c r="D1" s="292" t="s">
        <v>23</v>
      </c>
      <c r="E1" s="287" t="s">
        <v>223</v>
      </c>
      <c r="F1" s="299" t="s">
        <v>224</v>
      </c>
      <c r="G1" s="292" t="s">
        <v>24</v>
      </c>
    </row>
    <row r="2" spans="1:7" ht="12.75">
      <c r="A2" s="295"/>
      <c r="B2" s="297"/>
      <c r="C2" s="291"/>
      <c r="D2" s="293"/>
      <c r="E2" s="287"/>
      <c r="F2" s="299"/>
      <c r="G2" s="293"/>
    </row>
    <row r="3" spans="1:7" ht="14.25">
      <c r="A3" s="8" t="s">
        <v>45</v>
      </c>
      <c r="B3" s="19">
        <v>4964</v>
      </c>
      <c r="C3" s="14">
        <v>4162</v>
      </c>
      <c r="D3" s="30">
        <f>C3/B3-1</f>
        <v>-0.16156325543916195</v>
      </c>
      <c r="E3" s="19">
        <v>2430</v>
      </c>
      <c r="F3" s="14">
        <v>2048</v>
      </c>
      <c r="G3" s="30">
        <f>F3/E3-1</f>
        <v>-0.157201646090535</v>
      </c>
    </row>
    <row r="4" spans="1:7" ht="12.75">
      <c r="A4" s="10"/>
      <c r="B4" s="18"/>
      <c r="C4" s="15"/>
      <c r="D4" s="28"/>
      <c r="E4" s="18"/>
      <c r="F4" s="15"/>
      <c r="G4" s="28"/>
    </row>
    <row r="5" spans="1:7" ht="12.75">
      <c r="A5" s="10" t="s">
        <v>46</v>
      </c>
      <c r="B5" s="19">
        <f>B6+B11</f>
        <v>4625</v>
      </c>
      <c r="C5" s="14">
        <f>C6+C11</f>
        <v>4436</v>
      </c>
      <c r="D5" s="16">
        <f aca="true" t="shared" si="0" ref="D5:D11">C5/B5-1</f>
        <v>-0.04086486486486485</v>
      </c>
      <c r="E5" s="19">
        <f>E6+E11</f>
        <v>2268</v>
      </c>
      <c r="F5" s="14">
        <f>F6+F11</f>
        <v>2267</v>
      </c>
      <c r="G5" s="16">
        <f aca="true" t="shared" si="1" ref="G5:G11">F5/E5-1</f>
        <v>-0.00044091710758376035</v>
      </c>
    </row>
    <row r="6" spans="1:7" ht="12.75">
      <c r="A6" s="9" t="s">
        <v>47</v>
      </c>
      <c r="B6" s="18">
        <f>SUM(B7:B10)</f>
        <v>2356</v>
      </c>
      <c r="C6" s="15">
        <f>SUM(C7:C10)</f>
        <v>2165</v>
      </c>
      <c r="D6" s="28">
        <f t="shared" si="0"/>
        <v>-0.08106960950764008</v>
      </c>
      <c r="E6" s="18">
        <f>SUM(E7:E10)</f>
        <v>1155</v>
      </c>
      <c r="F6" s="15">
        <f>SUM(F7:F10)</f>
        <v>1082</v>
      </c>
      <c r="G6" s="28">
        <f t="shared" si="1"/>
        <v>-0.06320346320346315</v>
      </c>
    </row>
    <row r="7" spans="1:7" ht="14.25">
      <c r="A7" s="12" t="s">
        <v>48</v>
      </c>
      <c r="B7" s="18">
        <v>1164</v>
      </c>
      <c r="C7" s="15">
        <v>1006</v>
      </c>
      <c r="D7" s="28">
        <f t="shared" si="0"/>
        <v>-0.13573883161512024</v>
      </c>
      <c r="E7" s="18">
        <v>553</v>
      </c>
      <c r="F7" s="15">
        <v>488</v>
      </c>
      <c r="G7" s="28">
        <f t="shared" si="1"/>
        <v>-0.11754068716094035</v>
      </c>
    </row>
    <row r="8" spans="1:7" ht="12.75">
      <c r="A8" s="12" t="s">
        <v>49</v>
      </c>
      <c r="B8" s="18">
        <v>734</v>
      </c>
      <c r="C8" s="15">
        <v>708</v>
      </c>
      <c r="D8" s="28">
        <f t="shared" si="0"/>
        <v>-0.03542234332425065</v>
      </c>
      <c r="E8" s="18">
        <v>369</v>
      </c>
      <c r="F8" s="15">
        <v>356</v>
      </c>
      <c r="G8" s="28">
        <f t="shared" si="1"/>
        <v>-0.035230352303523005</v>
      </c>
    </row>
    <row r="9" spans="1:7" ht="12.75">
      <c r="A9" s="12" t="s">
        <v>50</v>
      </c>
      <c r="B9" s="18">
        <v>237</v>
      </c>
      <c r="C9" s="15">
        <v>228</v>
      </c>
      <c r="D9" s="28">
        <f t="shared" si="0"/>
        <v>-0.03797468354430378</v>
      </c>
      <c r="E9" s="18">
        <v>118</v>
      </c>
      <c r="F9" s="15">
        <v>114</v>
      </c>
      <c r="G9" s="28">
        <f t="shared" si="1"/>
        <v>-0.03389830508474578</v>
      </c>
    </row>
    <row r="10" spans="1:7" ht="14.25">
      <c r="A10" s="12" t="s">
        <v>51</v>
      </c>
      <c r="B10" s="18">
        <v>221</v>
      </c>
      <c r="C10" s="15">
        <v>223</v>
      </c>
      <c r="D10" s="28">
        <f t="shared" si="0"/>
        <v>0.009049773755656076</v>
      </c>
      <c r="E10" s="18">
        <v>115</v>
      </c>
      <c r="F10" s="15">
        <v>124</v>
      </c>
      <c r="G10" s="28">
        <f t="shared" si="1"/>
        <v>0.07826086956521738</v>
      </c>
    </row>
    <row r="11" spans="1:7" ht="14.25">
      <c r="A11" s="9" t="s">
        <v>52</v>
      </c>
      <c r="B11" s="18">
        <v>2269</v>
      </c>
      <c r="C11" s="15">
        <v>2271</v>
      </c>
      <c r="D11" s="28">
        <f t="shared" si="0"/>
        <v>0.0008814455707359947</v>
      </c>
      <c r="E11" s="18">
        <v>1113</v>
      </c>
      <c r="F11" s="15">
        <v>1185</v>
      </c>
      <c r="G11" s="28">
        <f t="shared" si="1"/>
        <v>0.06469002695417791</v>
      </c>
    </row>
    <row r="12" spans="1:7" ht="3" customHeight="1">
      <c r="A12" s="9"/>
      <c r="B12" s="18"/>
      <c r="C12" s="15"/>
      <c r="D12" s="28"/>
      <c r="E12" s="18"/>
      <c r="F12" s="15"/>
      <c r="G12" s="28"/>
    </row>
    <row r="13" spans="1:7" ht="12.75">
      <c r="A13" s="10" t="s">
        <v>53</v>
      </c>
      <c r="B13" s="19">
        <f>B14+B15</f>
        <v>1922</v>
      </c>
      <c r="C13" s="14">
        <f>C14+C15</f>
        <v>2081</v>
      </c>
      <c r="D13" s="16">
        <f>C13/B13-1</f>
        <v>0.08272632674297609</v>
      </c>
      <c r="E13" s="19">
        <f>E14+E15</f>
        <v>971</v>
      </c>
      <c r="F13" s="14">
        <f>F14+F15</f>
        <v>1038</v>
      </c>
      <c r="G13" s="16">
        <f>F13/E13-1</f>
        <v>0.06900102986611745</v>
      </c>
    </row>
    <row r="14" spans="1:7" ht="12.75">
      <c r="A14" s="12" t="s">
        <v>54</v>
      </c>
      <c r="B14" s="18">
        <v>143</v>
      </c>
      <c r="C14" s="15">
        <v>55</v>
      </c>
      <c r="D14" s="28">
        <f>C14/B14-1</f>
        <v>-0.6153846153846154</v>
      </c>
      <c r="E14" s="18">
        <v>58</v>
      </c>
      <c r="F14" s="15">
        <v>23</v>
      </c>
      <c r="G14" s="28">
        <f>F14/E14-1</f>
        <v>-0.603448275862069</v>
      </c>
    </row>
    <row r="15" spans="1:7" ht="12.75">
      <c r="A15" s="12" t="s">
        <v>55</v>
      </c>
      <c r="B15" s="18">
        <v>1779</v>
      </c>
      <c r="C15" s="15">
        <v>2026</v>
      </c>
      <c r="D15" s="28">
        <f>C15/B15-1</f>
        <v>0.13884204609331086</v>
      </c>
      <c r="E15" s="18">
        <v>913</v>
      </c>
      <c r="F15" s="15">
        <v>1015</v>
      </c>
      <c r="G15" s="28">
        <f>F15/E15-1</f>
        <v>0.1117196056955092</v>
      </c>
    </row>
    <row r="16" spans="1:7" ht="14.25">
      <c r="A16" s="12" t="s">
        <v>56</v>
      </c>
      <c r="B16" s="18">
        <v>1575</v>
      </c>
      <c r="C16" s="15">
        <v>1851</v>
      </c>
      <c r="D16" s="28">
        <f>C16/B16-1</f>
        <v>0.1752380952380952</v>
      </c>
      <c r="E16" s="18">
        <v>811</v>
      </c>
      <c r="F16" s="15">
        <v>930</v>
      </c>
      <c r="G16" s="28">
        <f>F16/E16-1</f>
        <v>0.1467324290998766</v>
      </c>
    </row>
    <row r="17" spans="1:7" ht="14.25">
      <c r="A17" s="12" t="s">
        <v>57</v>
      </c>
      <c r="B17" s="18">
        <v>204</v>
      </c>
      <c r="C17" s="15">
        <v>175</v>
      </c>
      <c r="D17" s="28">
        <f>C17/B17-1</f>
        <v>-0.1421568627450981</v>
      </c>
      <c r="E17" s="18">
        <v>102</v>
      </c>
      <c r="F17" s="15">
        <v>85</v>
      </c>
      <c r="G17" s="28">
        <f>F17/E17-1</f>
        <v>-0.16666666666666663</v>
      </c>
    </row>
    <row r="18" spans="1:7" ht="12.75">
      <c r="A18" s="12"/>
      <c r="B18" s="18"/>
      <c r="C18" s="15"/>
      <c r="D18" s="28"/>
      <c r="E18" s="18"/>
      <c r="F18" s="15"/>
      <c r="G18" s="28"/>
    </row>
    <row r="19" spans="1:7" ht="12.75">
      <c r="A19" s="10" t="s">
        <v>58</v>
      </c>
      <c r="B19" s="208">
        <v>810</v>
      </c>
      <c r="C19" s="14">
        <v>832</v>
      </c>
      <c r="D19" s="16">
        <f>C19/B19-1</f>
        <v>0.02716049382716057</v>
      </c>
      <c r="E19" s="208">
        <v>551</v>
      </c>
      <c r="F19" s="14">
        <v>467</v>
      </c>
      <c r="G19" s="16">
        <f>F19/E19-1</f>
        <v>-0.15245009074410165</v>
      </c>
    </row>
    <row r="20" spans="1:7" ht="12.75">
      <c r="A20" s="10"/>
      <c r="B20" s="209"/>
      <c r="C20" s="15"/>
      <c r="D20" s="28"/>
      <c r="E20" s="209"/>
      <c r="F20" s="15"/>
      <c r="G20" s="28"/>
    </row>
    <row r="21" spans="1:7" ht="14.25">
      <c r="A21" s="10" t="s">
        <v>59</v>
      </c>
      <c r="B21" s="208">
        <v>217</v>
      </c>
      <c r="C21" s="14">
        <v>207</v>
      </c>
      <c r="D21" s="16">
        <f>C21/B21-1</f>
        <v>-0.04608294930875578</v>
      </c>
      <c r="E21" s="208">
        <v>112</v>
      </c>
      <c r="F21" s="14">
        <v>103</v>
      </c>
      <c r="G21" s="16">
        <f>F21/E21-1</f>
        <v>-0.0803571428571429</v>
      </c>
    </row>
    <row r="22" spans="1:8" ht="3" customHeight="1">
      <c r="A22" s="10"/>
      <c r="B22" s="209"/>
      <c r="C22" s="15"/>
      <c r="D22" s="28"/>
      <c r="E22" s="209"/>
      <c r="F22" s="15"/>
      <c r="G22" s="28"/>
      <c r="H22" s="7"/>
    </row>
    <row r="23" spans="1:7" ht="12.75">
      <c r="A23" s="10" t="s">
        <v>60</v>
      </c>
      <c r="B23" s="208">
        <f>B24+B25</f>
        <v>2052</v>
      </c>
      <c r="C23" s="14">
        <f>C24+C25</f>
        <v>1981</v>
      </c>
      <c r="D23" s="16">
        <f>C23/B23-1</f>
        <v>-0.03460038986354774</v>
      </c>
      <c r="E23" s="208">
        <f>E24+E25</f>
        <v>1019</v>
      </c>
      <c r="F23" s="14">
        <f>F24+F25</f>
        <v>996</v>
      </c>
      <c r="G23" s="16">
        <f>F23/E23-1</f>
        <v>-0.02257114818449457</v>
      </c>
    </row>
    <row r="24" spans="1:7" ht="12.75">
      <c r="A24" s="12" t="s">
        <v>61</v>
      </c>
      <c r="B24" s="209">
        <v>1094</v>
      </c>
      <c r="C24" s="15">
        <v>891</v>
      </c>
      <c r="D24" s="28">
        <f>C24/B24-1</f>
        <v>-0.18555758683729429</v>
      </c>
      <c r="E24" s="209">
        <v>543</v>
      </c>
      <c r="F24" s="15">
        <v>440</v>
      </c>
      <c r="G24" s="28">
        <f>F24/E24-1</f>
        <v>-0.1896869244935543</v>
      </c>
    </row>
    <row r="25" spans="1:7" ht="14.25">
      <c r="A25" s="12" t="s">
        <v>62</v>
      </c>
      <c r="B25" s="209">
        <v>958</v>
      </c>
      <c r="C25" s="15">
        <v>1090</v>
      </c>
      <c r="D25" s="28">
        <f>C25/B25-1</f>
        <v>0.13778705636743216</v>
      </c>
      <c r="E25" s="209">
        <v>476</v>
      </c>
      <c r="F25" s="15">
        <v>556</v>
      </c>
      <c r="G25" s="28">
        <f>F25/E25-1</f>
        <v>0.16806722689075637</v>
      </c>
    </row>
    <row r="26" spans="1:7" ht="3" customHeight="1">
      <c r="A26" s="12"/>
      <c r="B26" s="209"/>
      <c r="C26" s="15"/>
      <c r="D26" s="28"/>
      <c r="E26" s="209"/>
      <c r="F26" s="15"/>
      <c r="G26" s="28"/>
    </row>
    <row r="27" spans="1:8" ht="14.25">
      <c r="A27" s="10" t="s">
        <v>63</v>
      </c>
      <c r="B27" s="208">
        <v>336</v>
      </c>
      <c r="C27" s="14">
        <v>416</v>
      </c>
      <c r="D27" s="16">
        <f>C27/B27-1</f>
        <v>0.23809523809523814</v>
      </c>
      <c r="E27" s="208">
        <v>189</v>
      </c>
      <c r="F27" s="14">
        <v>245</v>
      </c>
      <c r="G27" s="16">
        <f>F27/E27-1</f>
        <v>0.2962962962962963</v>
      </c>
      <c r="H27" s="39"/>
    </row>
    <row r="28" spans="1:7" ht="3.75" customHeight="1">
      <c r="A28" s="10"/>
      <c r="B28" s="212" t="s">
        <v>0</v>
      </c>
      <c r="C28" s="16" t="s">
        <v>0</v>
      </c>
      <c r="D28" s="16" t="s">
        <v>0</v>
      </c>
      <c r="E28" s="212" t="s">
        <v>0</v>
      </c>
      <c r="F28" s="16" t="s">
        <v>0</v>
      </c>
      <c r="G28" s="16" t="s">
        <v>0</v>
      </c>
    </row>
    <row r="29" spans="1:7" ht="12.75">
      <c r="A29" s="10" t="s">
        <v>64</v>
      </c>
      <c r="B29" s="208">
        <f>B3+B5+B13+B19+B21+B23+B27</f>
        <v>14926</v>
      </c>
      <c r="C29" s="19">
        <f>C3+C5+C13+C19+C21+C23+C27</f>
        <v>14115</v>
      </c>
      <c r="D29" s="187">
        <f>C29/B29-1</f>
        <v>-0.05433471794184641</v>
      </c>
      <c r="E29" s="208">
        <f>E3+E5+E13+E19+E21+E23+E27</f>
        <v>7540</v>
      </c>
      <c r="F29" s="19">
        <f>F3+F5+F13+F19+F21+F23+F27</f>
        <v>7164</v>
      </c>
      <c r="G29" s="187">
        <f>F29/E29-1</f>
        <v>-0.049867374005305054</v>
      </c>
    </row>
    <row r="30" spans="1:7" ht="3.75" customHeight="1">
      <c r="A30" s="10"/>
      <c r="B30" s="208"/>
      <c r="C30" s="19"/>
      <c r="D30" s="187"/>
      <c r="E30" s="208"/>
      <c r="F30" s="19"/>
      <c r="G30" s="187"/>
    </row>
    <row r="31" spans="1:7" ht="12.75">
      <c r="A31" s="10" t="s">
        <v>65</v>
      </c>
      <c r="B31" s="208">
        <v>178</v>
      </c>
      <c r="C31" s="14">
        <v>116</v>
      </c>
      <c r="D31" s="16">
        <f>C31/B31-1</f>
        <v>-0.348314606741573</v>
      </c>
      <c r="E31" s="208">
        <v>93</v>
      </c>
      <c r="F31" s="14">
        <v>52</v>
      </c>
      <c r="G31" s="16">
        <f>F31/E31-1</f>
        <v>-0.4408602150537635</v>
      </c>
    </row>
    <row r="32" spans="1:7" ht="3.75" customHeight="1">
      <c r="A32" s="10"/>
      <c r="B32" s="212" t="s">
        <v>0</v>
      </c>
      <c r="C32" s="16" t="s">
        <v>0</v>
      </c>
      <c r="D32" s="16" t="s">
        <v>0</v>
      </c>
      <c r="E32" s="212" t="s">
        <v>0</v>
      </c>
      <c r="F32" s="16" t="s">
        <v>0</v>
      </c>
      <c r="G32" s="16" t="s">
        <v>0</v>
      </c>
    </row>
    <row r="33" spans="1:7" ht="12.75">
      <c r="A33" s="11" t="s">
        <v>66</v>
      </c>
      <c r="B33" s="213">
        <f>B29+B31</f>
        <v>15104</v>
      </c>
      <c r="C33" s="21">
        <f>C29+C31</f>
        <v>14231</v>
      </c>
      <c r="D33" s="188">
        <f>C33/B33-1</f>
        <v>-0.05779925847457623</v>
      </c>
      <c r="E33" s="213">
        <f>E29+E31</f>
        <v>7633</v>
      </c>
      <c r="F33" s="21">
        <f>F29+F31</f>
        <v>7216</v>
      </c>
      <c r="G33" s="188">
        <f>F33/E33-1</f>
        <v>-0.05463120660290843</v>
      </c>
    </row>
    <row r="34" spans="1:3" ht="14.25">
      <c r="A34" s="5"/>
      <c r="B34" s="6"/>
      <c r="C34" s="6"/>
    </row>
    <row r="35" spans="1:3" ht="5.25" customHeight="1">
      <c r="A35" s="42"/>
      <c r="B35" s="6"/>
      <c r="C35" s="6"/>
    </row>
    <row r="36" spans="1:3" ht="14.25" customHeight="1">
      <c r="A36" s="5" t="s">
        <v>67</v>
      </c>
      <c r="B36" s="6"/>
      <c r="C36" s="6"/>
    </row>
    <row r="37" spans="1:3" ht="14.25">
      <c r="A37" s="5" t="s">
        <v>68</v>
      </c>
      <c r="B37" s="6"/>
      <c r="C37" s="6"/>
    </row>
    <row r="38" spans="1:3" ht="14.25">
      <c r="A38" s="5" t="s">
        <v>69</v>
      </c>
      <c r="B38" s="6"/>
      <c r="C38" s="6"/>
    </row>
    <row r="39" spans="1:3" ht="14.25">
      <c r="A39" s="5" t="s">
        <v>70</v>
      </c>
      <c r="B39" s="6"/>
      <c r="C39" s="6"/>
    </row>
    <row r="40" spans="1:3" ht="14.25">
      <c r="A40" s="5" t="s">
        <v>71</v>
      </c>
      <c r="B40" s="6"/>
      <c r="C40" s="6"/>
    </row>
    <row r="41" spans="1:8" ht="41.25" customHeight="1">
      <c r="A41" s="300" t="s">
        <v>72</v>
      </c>
      <c r="B41" s="300"/>
      <c r="C41" s="300"/>
      <c r="D41" s="300"/>
      <c r="E41" s="300"/>
      <c r="F41" s="300"/>
      <c r="G41" s="300"/>
      <c r="H41" s="300"/>
    </row>
    <row r="42" spans="1:3" ht="14.25">
      <c r="A42" s="5" t="s">
        <v>73</v>
      </c>
      <c r="B42" s="6"/>
      <c r="C42" s="6"/>
    </row>
    <row r="43" spans="1:3" ht="14.25">
      <c r="A43" s="5" t="s">
        <v>74</v>
      </c>
      <c r="B43" s="6"/>
      <c r="C43" s="6"/>
    </row>
    <row r="44" spans="1:3" ht="14.25">
      <c r="A44" s="5" t="s">
        <v>75</v>
      </c>
      <c r="B44" s="6"/>
      <c r="C44" s="6"/>
    </row>
    <row r="45" spans="1:3" ht="14.25">
      <c r="A45" s="5" t="s">
        <v>76</v>
      </c>
      <c r="B45" s="6"/>
      <c r="C45" s="6"/>
    </row>
    <row r="46" spans="1:3" ht="14.25">
      <c r="A46" s="5" t="s">
        <v>77</v>
      </c>
      <c r="B46" s="6"/>
      <c r="C46" s="6"/>
    </row>
    <row r="47" spans="1:4" ht="12.75">
      <c r="A47" s="43"/>
      <c r="B47" s="18"/>
      <c r="C47" s="18"/>
      <c r="D47" s="43"/>
    </row>
    <row r="48" spans="1:7" ht="12.75" customHeight="1">
      <c r="A48" s="294" t="s">
        <v>226</v>
      </c>
      <c r="B48" s="296" t="s">
        <v>13</v>
      </c>
      <c r="C48" s="290" t="s">
        <v>14</v>
      </c>
      <c r="D48" s="292" t="s">
        <v>23</v>
      </c>
      <c r="E48" s="296" t="s">
        <v>15</v>
      </c>
      <c r="F48" s="290" t="s">
        <v>16</v>
      </c>
      <c r="G48" s="292" t="s">
        <v>24</v>
      </c>
    </row>
    <row r="49" spans="1:7" ht="12.75">
      <c r="A49" s="295"/>
      <c r="B49" s="297"/>
      <c r="C49" s="291"/>
      <c r="D49" s="293"/>
      <c r="E49" s="297"/>
      <c r="F49" s="291"/>
      <c r="G49" s="293"/>
    </row>
    <row r="50" spans="1:7" ht="12.75">
      <c r="A50" s="8" t="s">
        <v>78</v>
      </c>
      <c r="B50" s="190">
        <f>B51+B55+B56+B57</f>
        <v>15114</v>
      </c>
      <c r="C50" s="24">
        <f>C51+C55+C56+C57</f>
        <v>15933</v>
      </c>
      <c r="D50" s="197">
        <f aca="true" t="shared" si="2" ref="D50:D57">C50/B50-1</f>
        <v>0.054188169908693906</v>
      </c>
      <c r="E50" s="190">
        <f>E51+E55+E56+E57</f>
        <v>7781</v>
      </c>
      <c r="F50" s="24">
        <f>F51+F55+F56+F57</f>
        <v>8102</v>
      </c>
      <c r="G50" s="197">
        <f aca="true" t="shared" si="3" ref="G50:G57">F50/E50-1</f>
        <v>0.04125433748875462</v>
      </c>
    </row>
    <row r="51" spans="1:7" ht="12.75">
      <c r="A51" s="9" t="s">
        <v>79</v>
      </c>
      <c r="B51" s="191">
        <f>B52+B53+B54</f>
        <v>11852</v>
      </c>
      <c r="C51" s="219">
        <f>C52+C53+C54</f>
        <v>12261</v>
      </c>
      <c r="D51" s="198">
        <f t="shared" si="2"/>
        <v>0.03450894363820445</v>
      </c>
      <c r="E51" s="191">
        <f>E52+E53+E54</f>
        <v>6143</v>
      </c>
      <c r="F51" s="219">
        <v>6272</v>
      </c>
      <c r="G51" s="198">
        <f t="shared" si="3"/>
        <v>0.02099951163926428</v>
      </c>
    </row>
    <row r="52" spans="1:7" ht="12.75">
      <c r="A52" s="9" t="s">
        <v>80</v>
      </c>
      <c r="B52" s="192">
        <v>3446</v>
      </c>
      <c r="C52" s="210">
        <v>3761</v>
      </c>
      <c r="D52" s="198">
        <f t="shared" si="2"/>
        <v>0.09141033081834005</v>
      </c>
      <c r="E52" s="192">
        <v>1744</v>
      </c>
      <c r="F52" s="210">
        <v>1900</v>
      </c>
      <c r="G52" s="198">
        <f t="shared" si="3"/>
        <v>0.08944954128440363</v>
      </c>
    </row>
    <row r="53" spans="1:7" ht="14.25">
      <c r="A53" s="9" t="s">
        <v>81</v>
      </c>
      <c r="B53" s="196">
        <v>5782</v>
      </c>
      <c r="C53" s="210">
        <v>5888</v>
      </c>
      <c r="D53" s="198">
        <f t="shared" si="2"/>
        <v>0.018332756831546115</v>
      </c>
      <c r="E53" s="196">
        <v>3013</v>
      </c>
      <c r="F53" s="210">
        <v>3015</v>
      </c>
      <c r="G53" s="198">
        <f t="shared" si="3"/>
        <v>0.0006637902422834685</v>
      </c>
    </row>
    <row r="54" spans="1:7" ht="14.25">
      <c r="A54" s="9" t="s">
        <v>82</v>
      </c>
      <c r="B54" s="196">
        <v>2624</v>
      </c>
      <c r="C54" s="210">
        <v>2612</v>
      </c>
      <c r="D54" s="198">
        <f t="shared" si="2"/>
        <v>-0.004573170731707266</v>
      </c>
      <c r="E54" s="196">
        <v>1386</v>
      </c>
      <c r="F54" s="210">
        <v>1357</v>
      </c>
      <c r="G54" s="198">
        <f t="shared" si="3"/>
        <v>-0.0209235209235209</v>
      </c>
    </row>
    <row r="55" spans="1:7" ht="14.25">
      <c r="A55" s="9" t="s">
        <v>83</v>
      </c>
      <c r="B55" s="196">
        <v>2226</v>
      </c>
      <c r="C55" s="210">
        <v>2451</v>
      </c>
      <c r="D55" s="198">
        <f t="shared" si="2"/>
        <v>0.1010781671159029</v>
      </c>
      <c r="E55" s="196">
        <v>1107</v>
      </c>
      <c r="F55" s="210">
        <v>1227</v>
      </c>
      <c r="G55" s="198">
        <f t="shared" si="3"/>
        <v>0.10840108401084003</v>
      </c>
    </row>
    <row r="56" spans="1:7" ht="15" customHeight="1">
      <c r="A56" s="9" t="s">
        <v>12</v>
      </c>
      <c r="B56" s="196">
        <v>920</v>
      </c>
      <c r="C56" s="210">
        <v>1008</v>
      </c>
      <c r="D56" s="198">
        <f t="shared" si="2"/>
        <v>0.09565217391304337</v>
      </c>
      <c r="E56" s="196">
        <v>473</v>
      </c>
      <c r="F56" s="210">
        <v>505</v>
      </c>
      <c r="G56" s="198">
        <f t="shared" si="3"/>
        <v>0.06765327695560264</v>
      </c>
    </row>
    <row r="57" spans="1:7" ht="15" customHeight="1">
      <c r="A57" s="9" t="s">
        <v>84</v>
      </c>
      <c r="B57" s="196">
        <v>116</v>
      </c>
      <c r="C57" s="15">
        <v>213</v>
      </c>
      <c r="D57" s="198">
        <f t="shared" si="2"/>
        <v>0.8362068965517242</v>
      </c>
      <c r="E57" s="196">
        <v>58</v>
      </c>
      <c r="F57" s="15">
        <v>98</v>
      </c>
      <c r="G57" s="198">
        <f t="shared" si="3"/>
        <v>0.6896551724137931</v>
      </c>
    </row>
    <row r="58" spans="1:7" ht="3" customHeight="1">
      <c r="A58" s="9"/>
      <c r="B58" s="196"/>
      <c r="C58" s="15"/>
      <c r="D58" s="198"/>
      <c r="E58" s="196"/>
      <c r="F58" s="15"/>
      <c r="G58" s="198"/>
    </row>
    <row r="59" spans="1:7" ht="14.25">
      <c r="A59" s="10" t="s">
        <v>85</v>
      </c>
      <c r="B59" s="214">
        <v>725</v>
      </c>
      <c r="C59" s="14">
        <v>617</v>
      </c>
      <c r="D59" s="187">
        <f>C59/B59-1</f>
        <v>-0.1489655172413793</v>
      </c>
      <c r="E59" s="214">
        <v>372</v>
      </c>
      <c r="F59" s="14">
        <v>292</v>
      </c>
      <c r="G59" s="187">
        <f>F59/E59-1</f>
        <v>-0.21505376344086025</v>
      </c>
    </row>
    <row r="60" spans="1:7" ht="3" customHeight="1">
      <c r="A60" s="10"/>
      <c r="B60" s="194" t="s">
        <v>2</v>
      </c>
      <c r="C60" s="41" t="s">
        <v>2</v>
      </c>
      <c r="D60" s="199" t="s">
        <v>2</v>
      </c>
      <c r="E60" s="194" t="s">
        <v>2</v>
      </c>
      <c r="F60" s="41" t="s">
        <v>2</v>
      </c>
      <c r="G60" s="199" t="s">
        <v>2</v>
      </c>
    </row>
    <row r="61" spans="1:7" ht="12.75">
      <c r="A61" s="10" t="s">
        <v>64</v>
      </c>
      <c r="B61" s="193">
        <f>B50+B59</f>
        <v>15839</v>
      </c>
      <c r="C61" s="14">
        <f>C50+C59</f>
        <v>16550</v>
      </c>
      <c r="D61" s="187">
        <f>C61/B61-1</f>
        <v>0.04488919755035048</v>
      </c>
      <c r="E61" s="193">
        <f>E50+E59</f>
        <v>8153</v>
      </c>
      <c r="F61" s="14">
        <f>F50+F59</f>
        <v>8394</v>
      </c>
      <c r="G61" s="187">
        <f>F61/E61-1</f>
        <v>0.029559671286643052</v>
      </c>
    </row>
    <row r="62" spans="1:7" ht="3.75" customHeight="1">
      <c r="A62" s="10"/>
      <c r="B62" s="193"/>
      <c r="C62" s="14"/>
      <c r="D62" s="187"/>
      <c r="E62" s="193"/>
      <c r="F62" s="14"/>
      <c r="G62" s="187"/>
    </row>
    <row r="63" spans="1:7" ht="12.75">
      <c r="A63" s="10" t="s">
        <v>65</v>
      </c>
      <c r="B63" s="193">
        <v>11</v>
      </c>
      <c r="C63" s="14">
        <v>0</v>
      </c>
      <c r="D63" s="187" t="s">
        <v>1</v>
      </c>
      <c r="E63" s="193">
        <v>8</v>
      </c>
      <c r="F63" s="14">
        <v>0</v>
      </c>
      <c r="G63" s="187" t="s">
        <v>1</v>
      </c>
    </row>
    <row r="64" spans="1:7" ht="3.75" customHeight="1">
      <c r="A64" s="10"/>
      <c r="B64" s="195" t="s">
        <v>0</v>
      </c>
      <c r="C64" s="16" t="s">
        <v>0</v>
      </c>
      <c r="D64" s="187" t="s">
        <v>0</v>
      </c>
      <c r="E64" s="195" t="s">
        <v>0</v>
      </c>
      <c r="F64" s="16" t="s">
        <v>0</v>
      </c>
      <c r="G64" s="187" t="s">
        <v>0</v>
      </c>
    </row>
    <row r="65" spans="1:7" ht="12.75">
      <c r="A65" s="11" t="s">
        <v>66</v>
      </c>
      <c r="B65" s="189">
        <f>B61+B63</f>
        <v>15850</v>
      </c>
      <c r="C65" s="17">
        <f>C61+C63</f>
        <v>16550</v>
      </c>
      <c r="D65" s="188">
        <f>C65/B65-1</f>
        <v>0.04416403785488954</v>
      </c>
      <c r="E65" s="189">
        <f>E61+E63</f>
        <v>8161</v>
      </c>
      <c r="F65" s="17">
        <f>F61+F63</f>
        <v>8394</v>
      </c>
      <c r="G65" s="188">
        <f>F65/E65-1</f>
        <v>0.02855042274231101</v>
      </c>
    </row>
    <row r="66" ht="12" customHeight="1"/>
    <row r="67" ht="14.25">
      <c r="A67" s="5" t="s">
        <v>67</v>
      </c>
    </row>
    <row r="68" ht="14.25">
      <c r="A68" s="5" t="s">
        <v>86</v>
      </c>
    </row>
    <row r="69" ht="14.25">
      <c r="A69" s="5" t="s">
        <v>87</v>
      </c>
    </row>
    <row r="70" spans="1:8" ht="38.25" customHeight="1">
      <c r="A70" s="300" t="s">
        <v>228</v>
      </c>
      <c r="B70" s="300"/>
      <c r="C70" s="300"/>
      <c r="D70" s="300"/>
      <c r="E70" s="300"/>
      <c r="F70" s="300"/>
      <c r="G70" s="300"/>
      <c r="H70" s="300"/>
    </row>
    <row r="71" ht="14.25">
      <c r="A71" s="5" t="s">
        <v>88</v>
      </c>
    </row>
    <row r="72" ht="14.25">
      <c r="A72" s="5" t="s">
        <v>89</v>
      </c>
    </row>
    <row r="73" ht="14.25">
      <c r="A73" s="5" t="s">
        <v>90</v>
      </c>
    </row>
    <row r="74" ht="14.25">
      <c r="A74" s="5" t="s">
        <v>91</v>
      </c>
    </row>
  </sheetData>
  <mergeCells count="16">
    <mergeCell ref="A70:H70"/>
    <mergeCell ref="D1:D2"/>
    <mergeCell ref="C48:C49"/>
    <mergeCell ref="D48:D49"/>
    <mergeCell ref="C1:C2"/>
    <mergeCell ref="A41:H41"/>
    <mergeCell ref="B48:B49"/>
    <mergeCell ref="A1:A2"/>
    <mergeCell ref="B1:B2"/>
    <mergeCell ref="A48:A49"/>
    <mergeCell ref="E1:E2"/>
    <mergeCell ref="F1:F2"/>
    <mergeCell ref="G1:G2"/>
    <mergeCell ref="E48:E49"/>
    <mergeCell ref="F48:F49"/>
    <mergeCell ref="G48:G49"/>
  </mergeCells>
  <printOptions/>
  <pageMargins left="0.75" right="0.75" top="1" bottom="1" header="0.5" footer="0.5"/>
  <pageSetup fitToHeight="1" fitToWidth="1" horizontalDpi="600" verticalDpi="600" orientation="landscape" paperSize="9" scale="49" r:id="rId1"/>
  <headerFooter alignWithMargins="0">
    <oddHeader>&amp;L&amp;"Arial,tučné"&amp;14Telefónica O2 Czech Republic - FINANČNÍ A PROVOZNÍ VÝSLEDKY&amp;R24.července 2008</oddHeader>
    <oddFooter>&amp;L&amp;"Arial,tučné"Investor Relations&amp;"Arial,obyčejné"
Tel. +420 271 462 076, +420 271 462 169&amp;Cemail: investor.relations@o2.com&amp;R2 ze 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showGridLines="0" zoomScaleSheetLayoutView="10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40.7109375" style="2" customWidth="1"/>
    <col min="2" max="3" width="9.140625" style="1" customWidth="1"/>
    <col min="4" max="4" width="11.7109375" style="2" customWidth="1"/>
    <col min="5" max="6" width="9.140625" style="2" customWidth="1"/>
    <col min="7" max="7" width="11.7109375" style="2" customWidth="1"/>
    <col min="8" max="16384" width="9.140625" style="2" customWidth="1"/>
  </cols>
  <sheetData>
    <row r="1" spans="1:7" ht="12.75" customHeight="1">
      <c r="A1" s="301" t="s">
        <v>92</v>
      </c>
      <c r="B1" s="296" t="s">
        <v>13</v>
      </c>
      <c r="C1" s="290" t="s">
        <v>14</v>
      </c>
      <c r="D1" s="292" t="s">
        <v>23</v>
      </c>
      <c r="E1" s="296" t="s">
        <v>15</v>
      </c>
      <c r="F1" s="290" t="s">
        <v>16</v>
      </c>
      <c r="G1" s="292" t="s">
        <v>24</v>
      </c>
    </row>
    <row r="2" spans="1:7" ht="12.75" customHeight="1">
      <c r="A2" s="302"/>
      <c r="B2" s="297"/>
      <c r="C2" s="291"/>
      <c r="D2" s="293"/>
      <c r="E2" s="297"/>
      <c r="F2" s="291"/>
      <c r="G2" s="293"/>
    </row>
    <row r="3" spans="1:7" ht="14.25">
      <c r="A3" s="271" t="s">
        <v>93</v>
      </c>
      <c r="B3" s="190">
        <f>SUM(B4:B6)</f>
        <v>8208</v>
      </c>
      <c r="C3" s="24">
        <f>SUM(C4:C6)</f>
        <v>8225</v>
      </c>
      <c r="D3" s="27">
        <f>C3/B3-1</f>
        <v>0.002071150097465946</v>
      </c>
      <c r="E3" s="190">
        <f>SUM(E4:E6)</f>
        <v>4370</v>
      </c>
      <c r="F3" s="24">
        <f>SUM(F4:F6)</f>
        <v>4240</v>
      </c>
      <c r="G3" s="27">
        <f>F3/E3-1</f>
        <v>-0.029748283752860427</v>
      </c>
    </row>
    <row r="4" spans="1:7" ht="12.75">
      <c r="A4" s="272" t="s">
        <v>94</v>
      </c>
      <c r="B4" s="192">
        <v>5357</v>
      </c>
      <c r="C4" s="15">
        <v>5677</v>
      </c>
      <c r="D4" s="28">
        <f>C4/B4-1</f>
        <v>0.05973492626470045</v>
      </c>
      <c r="E4" s="192">
        <v>2807</v>
      </c>
      <c r="F4" s="15">
        <v>2936</v>
      </c>
      <c r="G4" s="28">
        <f>F4/E4-1</f>
        <v>0.045956537228357686</v>
      </c>
    </row>
    <row r="5" spans="1:7" ht="12.75">
      <c r="A5" s="272" t="s">
        <v>95</v>
      </c>
      <c r="B5" s="196">
        <v>1564</v>
      </c>
      <c r="C5" s="210">
        <v>1479</v>
      </c>
      <c r="D5" s="28">
        <f>C5/B5-1</f>
        <v>-0.05434782608695654</v>
      </c>
      <c r="E5" s="196">
        <v>755</v>
      </c>
      <c r="F5" s="210">
        <v>713</v>
      </c>
      <c r="G5" s="28">
        <f>F5/E5-1</f>
        <v>-0.05562913907284772</v>
      </c>
    </row>
    <row r="6" spans="1:7" ht="12.75">
      <c r="A6" s="272" t="s">
        <v>96</v>
      </c>
      <c r="B6" s="196">
        <v>1287</v>
      </c>
      <c r="C6" s="210">
        <f>1134-65</f>
        <v>1069</v>
      </c>
      <c r="D6" s="28">
        <f>C6/B6-1</f>
        <v>-0.16938616938616935</v>
      </c>
      <c r="E6" s="196">
        <v>808</v>
      </c>
      <c r="F6" s="210">
        <v>591</v>
      </c>
      <c r="G6" s="28">
        <f>F6/E6-1</f>
        <v>-0.2685643564356436</v>
      </c>
    </row>
    <row r="7" spans="1:7" ht="3" customHeight="1">
      <c r="A7" s="272"/>
      <c r="B7" s="196"/>
      <c r="C7" s="210"/>
      <c r="D7" s="28"/>
      <c r="E7" s="196"/>
      <c r="F7" s="210"/>
      <c r="G7" s="28"/>
    </row>
    <row r="8" spans="1:7" ht="14.25">
      <c r="A8" s="273" t="s">
        <v>97</v>
      </c>
      <c r="B8" s="214">
        <v>3611</v>
      </c>
      <c r="C8" s="211">
        <v>3603</v>
      </c>
      <c r="D8" s="16">
        <f>C8/B8-1</f>
        <v>-0.002215452783162597</v>
      </c>
      <c r="E8" s="214">
        <v>1847</v>
      </c>
      <c r="F8" s="211">
        <v>1800</v>
      </c>
      <c r="G8" s="16">
        <f>F8/E8-1</f>
        <v>-0.025446670276123462</v>
      </c>
    </row>
    <row r="9" spans="1:7" ht="3" customHeight="1">
      <c r="A9" s="273"/>
      <c r="B9" s="193"/>
      <c r="C9" s="14"/>
      <c r="D9" s="28"/>
      <c r="E9" s="193"/>
      <c r="F9" s="14"/>
      <c r="G9" s="28"/>
    </row>
    <row r="10" spans="1:7" ht="12.75">
      <c r="A10" s="273" t="s">
        <v>98</v>
      </c>
      <c r="B10" s="193">
        <f>SUM(B11:B16)</f>
        <v>5079</v>
      </c>
      <c r="C10" s="14">
        <f>SUM(C11:C16)</f>
        <v>5449</v>
      </c>
      <c r="D10" s="16">
        <f>C10/B10-1</f>
        <v>0.07284898602087031</v>
      </c>
      <c r="E10" s="193">
        <f>SUM(E11:E16)</f>
        <v>2611</v>
      </c>
      <c r="F10" s="14">
        <f>SUM(F11:F16)</f>
        <v>2773</v>
      </c>
      <c r="G10" s="16">
        <f>F10/E10-1</f>
        <v>0.06204519341248571</v>
      </c>
    </row>
    <row r="11" spans="1:7" ht="12.75">
      <c r="A11" s="31" t="s">
        <v>99</v>
      </c>
      <c r="B11" s="192">
        <v>1617</v>
      </c>
      <c r="C11" s="210">
        <f>1525+65</f>
        <v>1590</v>
      </c>
      <c r="D11" s="28">
        <f>C11/B11-1</f>
        <v>-0.016697588126159513</v>
      </c>
      <c r="E11" s="192">
        <v>884</v>
      </c>
      <c r="F11" s="210">
        <v>893</v>
      </c>
      <c r="G11" s="28">
        <f>F11/E11-1</f>
        <v>0.010180995475113086</v>
      </c>
    </row>
    <row r="12" spans="1:7" ht="12.75">
      <c r="A12" s="272" t="s">
        <v>100</v>
      </c>
      <c r="B12" s="192">
        <v>1322</v>
      </c>
      <c r="C12" s="15">
        <v>1242</v>
      </c>
      <c r="D12" s="28">
        <f>C12/B12-1</f>
        <v>-0.06051437216338884</v>
      </c>
      <c r="E12" s="192">
        <v>654</v>
      </c>
      <c r="F12" s="15">
        <v>624</v>
      </c>
      <c r="G12" s="28">
        <f>F12/E12-1</f>
        <v>-0.04587155963302747</v>
      </c>
    </row>
    <row r="13" spans="1:7" ht="12.75">
      <c r="A13" s="272" t="s">
        <v>101</v>
      </c>
      <c r="B13" s="192">
        <v>804</v>
      </c>
      <c r="C13" s="15">
        <v>1067</v>
      </c>
      <c r="D13" s="28">
        <f>C13/B13-1</f>
        <v>0.32711442786069655</v>
      </c>
      <c r="E13" s="192">
        <v>414</v>
      </c>
      <c r="F13" s="15">
        <v>537</v>
      </c>
      <c r="G13" s="28">
        <f>F13/E13-1</f>
        <v>0.2971014492753623</v>
      </c>
    </row>
    <row r="14" spans="1:7" ht="14.25">
      <c r="A14" s="272" t="s">
        <v>102</v>
      </c>
      <c r="B14" s="192">
        <v>395</v>
      </c>
      <c r="C14" s="15">
        <v>477</v>
      </c>
      <c r="D14" s="28">
        <f>C14/B14-1</f>
        <v>0.20759493670886076</v>
      </c>
      <c r="E14" s="192">
        <v>183</v>
      </c>
      <c r="F14" s="15">
        <v>217</v>
      </c>
      <c r="G14" s="28">
        <f>F14/E14-1</f>
        <v>0.18579234972677594</v>
      </c>
    </row>
    <row r="15" spans="1:7" ht="12.75">
      <c r="A15" s="281" t="s">
        <v>225</v>
      </c>
      <c r="B15" s="192">
        <v>0</v>
      </c>
      <c r="C15" s="15">
        <v>307</v>
      </c>
      <c r="D15" s="28" t="s">
        <v>1</v>
      </c>
      <c r="E15" s="192">
        <v>0</v>
      </c>
      <c r="F15" s="15">
        <v>157</v>
      </c>
      <c r="G15" s="28" t="s">
        <v>1</v>
      </c>
    </row>
    <row r="16" spans="1:7" ht="14.25">
      <c r="A16" s="272" t="s">
        <v>103</v>
      </c>
      <c r="B16" s="192">
        <v>941</v>
      </c>
      <c r="C16" s="15">
        <v>766</v>
      </c>
      <c r="D16" s="28">
        <f>C16/B16-1</f>
        <v>-0.18597236981934118</v>
      </c>
      <c r="E16" s="192">
        <v>476</v>
      </c>
      <c r="F16" s="15">
        <v>345</v>
      </c>
      <c r="G16" s="28">
        <f>F16/E16-1</f>
        <v>-0.27521008403361347</v>
      </c>
    </row>
    <row r="17" spans="1:7" ht="3" customHeight="1">
      <c r="A17" s="272"/>
      <c r="B17" s="192"/>
      <c r="C17" s="15"/>
      <c r="D17" s="28"/>
      <c r="E17" s="192"/>
      <c r="F17" s="15"/>
      <c r="G17" s="28"/>
    </row>
    <row r="18" spans="1:7" ht="14.25">
      <c r="A18" s="274" t="s">
        <v>104</v>
      </c>
      <c r="B18" s="193">
        <v>320</v>
      </c>
      <c r="C18" s="14">
        <v>528</v>
      </c>
      <c r="D18" s="16">
        <f>C18/B18-1</f>
        <v>0.6499999999999999</v>
      </c>
      <c r="E18" s="193">
        <v>120</v>
      </c>
      <c r="F18" s="14">
        <v>200</v>
      </c>
      <c r="G18" s="16">
        <f>F18/E18-1</f>
        <v>0.6666666666666667</v>
      </c>
    </row>
    <row r="19" spans="1:7" ht="3.75" customHeight="1">
      <c r="A19" s="274"/>
      <c r="B19" s="195" t="s">
        <v>0</v>
      </c>
      <c r="C19" s="16" t="s">
        <v>0</v>
      </c>
      <c r="D19" s="16" t="s">
        <v>0</v>
      </c>
      <c r="E19" s="195" t="s">
        <v>0</v>
      </c>
      <c r="F19" s="16" t="s">
        <v>0</v>
      </c>
      <c r="G19" s="16" t="s">
        <v>0</v>
      </c>
    </row>
    <row r="20" spans="1:7" ht="12.75">
      <c r="A20" s="275" t="s">
        <v>105</v>
      </c>
      <c r="B20" s="242">
        <f>B3+B8+B10+B18</f>
        <v>17218</v>
      </c>
      <c r="C20" s="17">
        <f>C3+C8+C10+C18</f>
        <v>17805</v>
      </c>
      <c r="D20" s="29">
        <f>C20/B20-1</f>
        <v>0.03409222906260889</v>
      </c>
      <c r="E20" s="242">
        <f>E3+E8+E10+E18</f>
        <v>8948</v>
      </c>
      <c r="F20" s="17">
        <f>F3+F8+F10+F18</f>
        <v>9013</v>
      </c>
      <c r="G20" s="29">
        <f>F20/E20-1</f>
        <v>0.007264193115779971</v>
      </c>
    </row>
    <row r="21" spans="1:3" ht="12.75">
      <c r="A21" s="4"/>
      <c r="B21" s="3"/>
      <c r="C21" s="3"/>
    </row>
    <row r="22" spans="2:3" ht="5.25" customHeight="1">
      <c r="B22" s="6"/>
      <c r="C22" s="6"/>
    </row>
    <row r="24" ht="14.25">
      <c r="A24" s="276" t="s">
        <v>106</v>
      </c>
    </row>
    <row r="25" ht="14.25">
      <c r="A25" s="276" t="s">
        <v>107</v>
      </c>
    </row>
    <row r="26" ht="14.25">
      <c r="A26" s="276" t="s">
        <v>108</v>
      </c>
    </row>
    <row r="27" ht="14.25">
      <c r="A27" s="276" t="s">
        <v>109</v>
      </c>
    </row>
    <row r="28" spans="1:4" ht="14.25">
      <c r="A28" s="276" t="s">
        <v>110</v>
      </c>
      <c r="B28" s="3"/>
      <c r="C28" s="3"/>
      <c r="D28" s="7"/>
    </row>
    <row r="29" spans="2:4" ht="12.75">
      <c r="B29" s="3"/>
      <c r="C29" s="3"/>
      <c r="D29" s="7"/>
    </row>
    <row r="30" spans="2:4" ht="12.75">
      <c r="B30" s="3"/>
      <c r="C30" s="3"/>
      <c r="D30" s="7"/>
    </row>
    <row r="31" spans="2:4" ht="12.75">
      <c r="B31" s="3"/>
      <c r="C31" s="3"/>
      <c r="D31" s="7"/>
    </row>
    <row r="32" spans="2:4" ht="12.75">
      <c r="B32" s="3"/>
      <c r="C32" s="3"/>
      <c r="D32" s="7"/>
    </row>
    <row r="33" spans="2:4" ht="12.75">
      <c r="B33" s="3"/>
      <c r="C33" s="3"/>
      <c r="D33" s="7"/>
    </row>
    <row r="34" spans="2:4" ht="12.75">
      <c r="B34" s="3"/>
      <c r="C34" s="3"/>
      <c r="D34" s="7"/>
    </row>
    <row r="35" spans="2:4" ht="12.75">
      <c r="B35" s="3"/>
      <c r="C35" s="3"/>
      <c r="D35" s="7"/>
    </row>
    <row r="36" spans="2:4" ht="12.75">
      <c r="B36" s="3"/>
      <c r="C36" s="3"/>
      <c r="D36" s="7"/>
    </row>
    <row r="37" spans="2:4" ht="12.75">
      <c r="B37" s="3"/>
      <c r="C37" s="3"/>
      <c r="D37" s="7"/>
    </row>
    <row r="38" spans="2:4" ht="12.75">
      <c r="B38" s="3"/>
      <c r="C38" s="3"/>
      <c r="D38" s="7"/>
    </row>
    <row r="39" spans="2:4" ht="12.75">
      <c r="B39" s="3"/>
      <c r="C39" s="3"/>
      <c r="D39" s="7"/>
    </row>
    <row r="40" ht="12.75">
      <c r="D40" s="7"/>
    </row>
    <row r="41" ht="12.75">
      <c r="D41" s="7"/>
    </row>
    <row r="42" ht="12.75">
      <c r="D42" s="7"/>
    </row>
    <row r="43" ht="12.75">
      <c r="D43" s="7"/>
    </row>
    <row r="44" ht="12.75">
      <c r="D44" s="7"/>
    </row>
    <row r="45" ht="12.75">
      <c r="D45" s="7"/>
    </row>
    <row r="46" ht="12.75">
      <c r="D46" s="7"/>
    </row>
    <row r="47" ht="12.75">
      <c r="D47" s="7"/>
    </row>
    <row r="48" ht="12.75">
      <c r="D48" s="7"/>
    </row>
    <row r="49" ht="12.75">
      <c r="D49" s="7"/>
    </row>
    <row r="50" ht="12.75">
      <c r="D50" s="7"/>
    </row>
    <row r="51" ht="12.75">
      <c r="D51" s="7"/>
    </row>
  </sheetData>
  <mergeCells count="7">
    <mergeCell ref="A1:A2"/>
    <mergeCell ref="E1:E2"/>
    <mergeCell ref="F1:F2"/>
    <mergeCell ref="G1:G2"/>
    <mergeCell ref="B1:B2"/>
    <mergeCell ref="C1:C2"/>
    <mergeCell ref="D1:D2"/>
  </mergeCells>
  <printOptions/>
  <pageMargins left="0.75" right="0.75" top="1" bottom="1" header="0.5" footer="0.5"/>
  <pageSetup horizontalDpi="600" verticalDpi="600" orientation="landscape" paperSize="9" scale="120" r:id="rId1"/>
  <headerFooter alignWithMargins="0">
    <oddHeader>&amp;L&amp;"Arial,tučné"&amp;14Telefónica O2 Czech Republic - FINANČNÍ A PROVOZNÍ VÝSLEDKY&amp;R24.července 2008</oddHeader>
    <oddFooter>&amp;L&amp;"Arial,tučné"Investor Relations&amp;"Arial,obyčejné"
Tel. +420 271 462 076, +420 271 462 169&amp;Cemail: investor.relations@o2.com&amp;R3 ze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GridLines="0" tabSelected="1" workbookViewId="0" topLeftCell="A37">
      <selection activeCell="C60" sqref="C60"/>
    </sheetView>
  </sheetViews>
  <sheetFormatPr defaultColWidth="9.140625" defaultRowHeight="12.75"/>
  <cols>
    <col min="1" max="1" width="57.28125" style="50" customWidth="1"/>
    <col min="2" max="3" width="11.7109375" style="50" customWidth="1"/>
    <col min="4" max="5" width="15.00390625" style="50" customWidth="1"/>
    <col min="6" max="6" width="13.7109375" style="50" customWidth="1"/>
    <col min="7" max="88" width="10.7109375" style="50" customWidth="1"/>
    <col min="89" max="16384" width="46.421875" style="50" customWidth="1"/>
  </cols>
  <sheetData>
    <row r="1" spans="1:4" ht="12.75" customHeight="1">
      <c r="A1" s="305" t="s">
        <v>111</v>
      </c>
      <c r="B1" s="315">
        <v>39447</v>
      </c>
      <c r="C1" s="313">
        <v>39629</v>
      </c>
      <c r="D1" s="308" t="s">
        <v>227</v>
      </c>
    </row>
    <row r="2" spans="1:4" ht="12.75">
      <c r="A2" s="312"/>
      <c r="B2" s="316"/>
      <c r="C2" s="314"/>
      <c r="D2" s="309"/>
    </row>
    <row r="3" spans="1:4" ht="12.75">
      <c r="A3" s="81" t="s">
        <v>112</v>
      </c>
      <c r="B3" s="82">
        <f>SUM(B4:B8)</f>
        <v>94191</v>
      </c>
      <c r="C3" s="83">
        <f>SUM(C4:C8)</f>
        <v>86544</v>
      </c>
      <c r="D3" s="84">
        <f>C3/B3-1</f>
        <v>-0.08118610058285824</v>
      </c>
    </row>
    <row r="4" spans="1:4" ht="12.75">
      <c r="A4" s="51" t="s">
        <v>113</v>
      </c>
      <c r="B4" s="52">
        <v>8485</v>
      </c>
      <c r="C4" s="53">
        <v>8285</v>
      </c>
      <c r="D4" s="54">
        <f>C4/B4-1</f>
        <v>-0.023571007660577514</v>
      </c>
    </row>
    <row r="5" spans="1:4" ht="12.75">
      <c r="A5" s="51" t="s">
        <v>3</v>
      </c>
      <c r="B5" s="52">
        <v>13320</v>
      </c>
      <c r="C5" s="53">
        <v>13448</v>
      </c>
      <c r="D5" s="54">
        <f>C5/B5-1</f>
        <v>0.00960960960960966</v>
      </c>
    </row>
    <row r="6" spans="1:4" ht="12.75" customHeight="1">
      <c r="A6" s="51" t="s">
        <v>114</v>
      </c>
      <c r="B6" s="52">
        <v>71809</v>
      </c>
      <c r="C6" s="53">
        <v>64487</v>
      </c>
      <c r="D6" s="54">
        <f>C6/B6-1</f>
        <v>-0.1019649347574817</v>
      </c>
    </row>
    <row r="7" spans="1:4" ht="12" customHeight="1">
      <c r="A7" s="51" t="s">
        <v>115</v>
      </c>
      <c r="B7" s="52">
        <v>577</v>
      </c>
      <c r="C7" s="53">
        <v>324</v>
      </c>
      <c r="D7" s="54">
        <f>C7/B7-1</f>
        <v>-0.438474870017331</v>
      </c>
    </row>
    <row r="8" spans="1:4" ht="12.75" customHeight="1">
      <c r="A8" s="51" t="s">
        <v>116</v>
      </c>
      <c r="B8" s="52">
        <v>0</v>
      </c>
      <c r="C8" s="53">
        <v>0</v>
      </c>
      <c r="D8" s="54" t="s">
        <v>1</v>
      </c>
    </row>
    <row r="9" spans="1:4" ht="5.25" customHeight="1">
      <c r="A9" s="51"/>
      <c r="B9" s="52"/>
      <c r="C9" s="53"/>
      <c r="D9" s="55"/>
    </row>
    <row r="10" spans="1:4" ht="12.75">
      <c r="A10" s="85" t="s">
        <v>117</v>
      </c>
      <c r="B10" s="86">
        <f>SUM(B11:B15)</f>
        <v>19033</v>
      </c>
      <c r="C10" s="87">
        <f>SUM(C11:C15)</f>
        <v>28920</v>
      </c>
      <c r="D10" s="88">
        <f>C10/B10-1</f>
        <v>0.519466190301056</v>
      </c>
    </row>
    <row r="11" spans="1:4" ht="12.75">
      <c r="A11" s="51" t="s">
        <v>118</v>
      </c>
      <c r="B11" s="52">
        <v>853</v>
      </c>
      <c r="C11" s="53">
        <v>596</v>
      </c>
      <c r="D11" s="54">
        <f>C11/B11-1</f>
        <v>-0.30128956623681125</v>
      </c>
    </row>
    <row r="12" spans="1:4" ht="12.75">
      <c r="A12" s="51" t="s">
        <v>119</v>
      </c>
      <c r="B12" s="52">
        <v>8548</v>
      </c>
      <c r="C12" s="53">
        <v>13109</v>
      </c>
      <c r="D12" s="54">
        <f>C12/B12-1</f>
        <v>0.5335751052877866</v>
      </c>
    </row>
    <row r="13" spans="1:4" ht="12.75">
      <c r="A13" s="51" t="s">
        <v>120</v>
      </c>
      <c r="B13" s="52">
        <v>8</v>
      </c>
      <c r="C13" s="53">
        <v>80</v>
      </c>
      <c r="D13" s="54" t="s">
        <v>1</v>
      </c>
    </row>
    <row r="14" spans="1:4" ht="12.75">
      <c r="A14" s="51" t="s">
        <v>121</v>
      </c>
      <c r="B14" s="52">
        <v>48</v>
      </c>
      <c r="C14" s="53">
        <v>118</v>
      </c>
      <c r="D14" s="54">
        <f>C14/B14-1</f>
        <v>1.4583333333333335</v>
      </c>
    </row>
    <row r="15" spans="1:6" ht="12.75">
      <c r="A15" s="51" t="s">
        <v>122</v>
      </c>
      <c r="B15" s="52">
        <v>9576</v>
      </c>
      <c r="C15" s="53">
        <v>15017</v>
      </c>
      <c r="D15" s="54">
        <f>C15/B15-1</f>
        <v>0.5681913116123642</v>
      </c>
      <c r="E15" s="179"/>
      <c r="F15" s="179"/>
    </row>
    <row r="16" spans="1:4" ht="7.5" customHeight="1">
      <c r="A16" s="51"/>
      <c r="B16" s="52"/>
      <c r="C16" s="53"/>
      <c r="D16" s="54"/>
    </row>
    <row r="17" spans="1:6" ht="12.75">
      <c r="A17" s="85" t="s">
        <v>123</v>
      </c>
      <c r="B17" s="86">
        <v>328</v>
      </c>
      <c r="C17" s="87">
        <v>129</v>
      </c>
      <c r="D17" s="88">
        <f>C17/B17-1</f>
        <v>-0.6067073170731707</v>
      </c>
      <c r="F17" s="39"/>
    </row>
    <row r="18" spans="1:4" ht="5.25" customHeight="1">
      <c r="A18" s="56" t="s">
        <v>2</v>
      </c>
      <c r="B18" s="57" t="s">
        <v>2</v>
      </c>
      <c r="C18" s="58" t="s">
        <v>2</v>
      </c>
      <c r="D18" s="59" t="s">
        <v>2</v>
      </c>
    </row>
    <row r="19" spans="1:4" ht="12.75">
      <c r="A19" s="85" t="s">
        <v>124</v>
      </c>
      <c r="B19" s="86">
        <f>B3+B10+B17</f>
        <v>113552</v>
      </c>
      <c r="C19" s="87">
        <f>C3+C10+C17</f>
        <v>115593</v>
      </c>
      <c r="D19" s="88">
        <f>C19/B19-1</f>
        <v>0.01797414400450892</v>
      </c>
    </row>
    <row r="20" spans="1:4" ht="13.5" customHeight="1">
      <c r="A20" s="51"/>
      <c r="B20" s="52"/>
      <c r="C20" s="53"/>
      <c r="D20" s="54"/>
    </row>
    <row r="21" spans="1:4" ht="12.75">
      <c r="A21" s="85" t="s">
        <v>125</v>
      </c>
      <c r="B21" s="89">
        <f>SUM(B22:B23)</f>
        <v>82792</v>
      </c>
      <c r="C21" s="90">
        <f>SUM(C22:C23)</f>
        <v>72521</v>
      </c>
      <c r="D21" s="88">
        <f>C21/B21-1</f>
        <v>-0.12405787998840467</v>
      </c>
    </row>
    <row r="22" spans="1:6" ht="12.75">
      <c r="A22" s="51" t="s">
        <v>126</v>
      </c>
      <c r="B22" s="52">
        <v>82792</v>
      </c>
      <c r="C22" s="53">
        <v>72521</v>
      </c>
      <c r="D22" s="54">
        <f>C22/B22-1</f>
        <v>-0.12405787998840467</v>
      </c>
      <c r="E22" s="179"/>
      <c r="F22" s="179"/>
    </row>
    <row r="23" spans="1:6" ht="12.75">
      <c r="A23" s="51" t="s">
        <v>127</v>
      </c>
      <c r="B23" s="52">
        <v>0</v>
      </c>
      <c r="C23" s="53">
        <v>0</v>
      </c>
      <c r="D23" s="54">
        <v>0</v>
      </c>
      <c r="F23" s="40"/>
    </row>
    <row r="24" spans="1:4" ht="6" customHeight="1">
      <c r="A24" s="51"/>
      <c r="B24" s="52"/>
      <c r="C24" s="53"/>
      <c r="D24" s="55"/>
    </row>
    <row r="25" spans="1:6" ht="12.75">
      <c r="A25" s="85" t="s">
        <v>128</v>
      </c>
      <c r="B25" s="89">
        <f>SUM(B26:B29)</f>
        <v>9017</v>
      </c>
      <c r="C25" s="90">
        <f>SUM(C26:C29)</f>
        <v>6697</v>
      </c>
      <c r="D25" s="88">
        <f>C25/B25-1</f>
        <v>-0.2572917821891981</v>
      </c>
      <c r="E25" s="252"/>
      <c r="F25" s="252"/>
    </row>
    <row r="26" spans="1:6" ht="12.75">
      <c r="A26" s="51" t="s">
        <v>129</v>
      </c>
      <c r="B26" s="60">
        <v>3062</v>
      </c>
      <c r="C26" s="61">
        <v>2749</v>
      </c>
      <c r="D26" s="54">
        <f>C26/B26-1</f>
        <v>-0.10222077073807967</v>
      </c>
      <c r="E26" s="40"/>
      <c r="F26" s="40"/>
    </row>
    <row r="27" spans="1:6" ht="12.75">
      <c r="A27" s="51" t="s">
        <v>116</v>
      </c>
      <c r="B27" s="60">
        <v>3353</v>
      </c>
      <c r="C27" s="61">
        <v>3133</v>
      </c>
      <c r="D27" s="54">
        <f>C27/B27-1</f>
        <v>-0.0656128839844915</v>
      </c>
      <c r="E27" s="40"/>
      <c r="F27" s="40"/>
    </row>
    <row r="28" spans="1:4" ht="12.75">
      <c r="A28" s="51" t="s">
        <v>130</v>
      </c>
      <c r="B28" s="60">
        <v>2150</v>
      </c>
      <c r="C28" s="61">
        <v>508</v>
      </c>
      <c r="D28" s="54">
        <f>C28/B28-1</f>
        <v>-0.7637209302325582</v>
      </c>
    </row>
    <row r="29" spans="1:4" ht="12.75">
      <c r="A29" s="51" t="s">
        <v>131</v>
      </c>
      <c r="B29" s="60">
        <v>452</v>
      </c>
      <c r="C29" s="61">
        <v>307</v>
      </c>
      <c r="D29" s="54">
        <f>C29/B29-1</f>
        <v>-0.32079646017699115</v>
      </c>
    </row>
    <row r="30" spans="1:4" ht="6.75" customHeight="1">
      <c r="A30" s="51"/>
      <c r="B30" s="60"/>
      <c r="C30" s="61"/>
      <c r="D30" s="54"/>
    </row>
    <row r="31" spans="1:4" ht="12.75">
      <c r="A31" s="85" t="s">
        <v>132</v>
      </c>
      <c r="B31" s="89">
        <f>SUM(B32:B35)</f>
        <v>21743</v>
      </c>
      <c r="C31" s="90">
        <f>SUM(C32:C35)</f>
        <v>36375</v>
      </c>
      <c r="D31" s="88">
        <f>C31/B31-1</f>
        <v>0.672952214505818</v>
      </c>
    </row>
    <row r="32" spans="1:6" ht="12.75">
      <c r="A32" s="51" t="s">
        <v>129</v>
      </c>
      <c r="B32" s="60">
        <v>6207</v>
      </c>
      <c r="C32" s="61">
        <v>6205</v>
      </c>
      <c r="D32" s="54">
        <f>C32/B32-1</f>
        <v>-0.0003222168519413371</v>
      </c>
      <c r="E32" s="40"/>
      <c r="F32" s="40"/>
    </row>
    <row r="33" spans="1:6" ht="12.75">
      <c r="A33" s="51" t="s">
        <v>133</v>
      </c>
      <c r="B33" s="60">
        <v>11080</v>
      </c>
      <c r="C33" s="61">
        <v>10140</v>
      </c>
      <c r="D33" s="54">
        <f>C33/B33-1</f>
        <v>-0.08483754512635377</v>
      </c>
      <c r="F33" s="39"/>
    </row>
    <row r="34" spans="1:4" ht="12.75">
      <c r="A34" s="51" t="s">
        <v>134</v>
      </c>
      <c r="B34" s="60">
        <v>870</v>
      </c>
      <c r="C34" s="61">
        <v>275</v>
      </c>
      <c r="D34" s="54">
        <f>C34/B34-1</f>
        <v>-0.6839080459770115</v>
      </c>
    </row>
    <row r="35" spans="1:4" ht="12.75">
      <c r="A35" s="51" t="s">
        <v>135</v>
      </c>
      <c r="B35" s="60">
        <v>3586</v>
      </c>
      <c r="C35" s="61">
        <v>19755</v>
      </c>
      <c r="D35" s="54">
        <f>C35/B35-1</f>
        <v>4.508923591745678</v>
      </c>
    </row>
    <row r="36" spans="1:4" ht="6.75" customHeight="1">
      <c r="A36" s="51"/>
      <c r="B36" s="60"/>
      <c r="C36" s="61"/>
      <c r="D36" s="54"/>
    </row>
    <row r="37" spans="1:4" ht="25.5">
      <c r="A37" s="85" t="s">
        <v>136</v>
      </c>
      <c r="B37" s="89">
        <v>0</v>
      </c>
      <c r="C37" s="90">
        <v>0</v>
      </c>
      <c r="D37" s="88">
        <v>0</v>
      </c>
    </row>
    <row r="38" spans="1:4" ht="6" customHeight="1">
      <c r="A38" s="56" t="s">
        <v>2</v>
      </c>
      <c r="B38" s="57" t="s">
        <v>2</v>
      </c>
      <c r="C38" s="58" t="s">
        <v>2</v>
      </c>
      <c r="D38" s="59" t="s">
        <v>2</v>
      </c>
    </row>
    <row r="39" spans="1:4" ht="12.75">
      <c r="A39" s="91" t="s">
        <v>137</v>
      </c>
      <c r="B39" s="92">
        <f>B21+B25+B31+B37</f>
        <v>113552</v>
      </c>
      <c r="C39" s="93">
        <f>C21+C25+C31+C37</f>
        <v>115593</v>
      </c>
      <c r="D39" s="94">
        <f>C39/B39-1</f>
        <v>0.01797414400450892</v>
      </c>
    </row>
    <row r="40" spans="1:3" ht="12.75">
      <c r="A40" s="62"/>
      <c r="B40" s="63"/>
      <c r="C40" s="63"/>
    </row>
    <row r="41" spans="1:4" ht="12.75" customHeight="1">
      <c r="A41" s="305" t="s">
        <v>139</v>
      </c>
      <c r="B41" s="296" t="s">
        <v>13</v>
      </c>
      <c r="C41" s="290" t="s">
        <v>14</v>
      </c>
      <c r="D41" s="292" t="s">
        <v>138</v>
      </c>
    </row>
    <row r="42" spans="1:4" ht="12.75">
      <c r="A42" s="306"/>
      <c r="B42" s="297"/>
      <c r="C42" s="291"/>
      <c r="D42" s="293"/>
    </row>
    <row r="43" spans="1:4" ht="12.75">
      <c r="A43" s="51" t="s">
        <v>140</v>
      </c>
      <c r="B43" s="60">
        <v>1</v>
      </c>
      <c r="C43" s="61">
        <v>-31</v>
      </c>
      <c r="D43" s="64" t="s">
        <v>1</v>
      </c>
    </row>
    <row r="44" spans="1:4" ht="12.75">
      <c r="A44" s="51" t="s">
        <v>141</v>
      </c>
      <c r="B44" s="60">
        <v>101</v>
      </c>
      <c r="C44" s="61">
        <v>173</v>
      </c>
      <c r="D44" s="64">
        <f>C44/B44-1</f>
        <v>0.7128712871287128</v>
      </c>
    </row>
    <row r="45" spans="1:4" ht="12.75">
      <c r="A45" s="65" t="s">
        <v>142</v>
      </c>
      <c r="B45" s="60">
        <v>-1423</v>
      </c>
      <c r="C45" s="61">
        <v>-2769</v>
      </c>
      <c r="D45" s="64">
        <f>C45/B45-1</f>
        <v>0.9458889669711876</v>
      </c>
    </row>
    <row r="46" spans="1:4" ht="12.75">
      <c r="A46" s="85" t="s">
        <v>143</v>
      </c>
      <c r="B46" s="86">
        <v>12143</v>
      </c>
      <c r="C46" s="87">
        <v>8374</v>
      </c>
      <c r="D46" s="95">
        <f>C46/B46-1</f>
        <v>-0.3103845837107799</v>
      </c>
    </row>
    <row r="47" spans="1:4" ht="4.5" customHeight="1">
      <c r="A47" s="51"/>
      <c r="B47" s="66"/>
      <c r="C47" s="67"/>
      <c r="D47" s="64"/>
    </row>
    <row r="48" spans="1:4" ht="12.75" customHeight="1">
      <c r="A48" s="51" t="s">
        <v>144</v>
      </c>
      <c r="B48" s="60">
        <v>-2550</v>
      </c>
      <c r="C48" s="61">
        <v>-3158</v>
      </c>
      <c r="D48" s="64">
        <f>C48/B48-1</f>
        <v>0.2384313725490197</v>
      </c>
    </row>
    <row r="49" spans="1:4" ht="12.75">
      <c r="A49" s="51" t="s">
        <v>145</v>
      </c>
      <c r="B49" s="60">
        <v>0</v>
      </c>
      <c r="C49" s="61">
        <v>0</v>
      </c>
      <c r="D49" s="64">
        <v>0</v>
      </c>
    </row>
    <row r="50" spans="1:4" ht="12.75">
      <c r="A50" s="51" t="s">
        <v>146</v>
      </c>
      <c r="B50" s="60">
        <v>0</v>
      </c>
      <c r="C50" s="61">
        <v>50</v>
      </c>
      <c r="D50" s="64" t="s">
        <v>1</v>
      </c>
    </row>
    <row r="51" spans="1:5" ht="12.75">
      <c r="A51" s="51" t="s">
        <v>147</v>
      </c>
      <c r="B51" s="60">
        <v>48</v>
      </c>
      <c r="C51" s="61">
        <v>55</v>
      </c>
      <c r="D51" s="64">
        <f>C51/B51-1</f>
        <v>0.14583333333333326</v>
      </c>
      <c r="E51" s="40"/>
    </row>
    <row r="52" spans="1:4" ht="12.75">
      <c r="A52" s="51" t="s">
        <v>148</v>
      </c>
      <c r="B52" s="60">
        <v>54</v>
      </c>
      <c r="C52" s="61">
        <v>0</v>
      </c>
      <c r="D52" s="64" t="s">
        <v>1</v>
      </c>
    </row>
    <row r="53" spans="1:4" ht="12.75">
      <c r="A53" s="51" t="s">
        <v>149</v>
      </c>
      <c r="B53" s="60">
        <v>0</v>
      </c>
      <c r="C53" s="61">
        <v>0</v>
      </c>
      <c r="D53" s="64">
        <v>0</v>
      </c>
    </row>
    <row r="54" spans="1:4" ht="12.75">
      <c r="A54" s="51" t="s">
        <v>150</v>
      </c>
      <c r="B54" s="60">
        <v>0</v>
      </c>
      <c r="C54" s="61">
        <v>0</v>
      </c>
      <c r="D54" s="64">
        <v>0</v>
      </c>
    </row>
    <row r="55" spans="1:4" ht="12.75">
      <c r="A55" s="51" t="s">
        <v>151</v>
      </c>
      <c r="B55" s="60">
        <v>-167</v>
      </c>
      <c r="C55" s="61">
        <v>0</v>
      </c>
      <c r="D55" s="64" t="s">
        <v>1</v>
      </c>
    </row>
    <row r="56" spans="1:4" ht="12.75">
      <c r="A56" s="51" t="s">
        <v>152</v>
      </c>
      <c r="B56" s="60">
        <v>167</v>
      </c>
      <c r="C56" s="61">
        <v>0</v>
      </c>
      <c r="D56" s="64" t="s">
        <v>1</v>
      </c>
    </row>
    <row r="57" spans="1:4" ht="12.75">
      <c r="A57" s="85" t="s">
        <v>153</v>
      </c>
      <c r="B57" s="89">
        <f>SUM(B48:B56)</f>
        <v>-2448</v>
      </c>
      <c r="C57" s="90">
        <f>SUM(C48:C56)</f>
        <v>-3053</v>
      </c>
      <c r="D57" s="95">
        <f>C57/B57-1</f>
        <v>0.247140522875817</v>
      </c>
    </row>
    <row r="58" spans="1:4" ht="5.25" customHeight="1">
      <c r="A58" s="68"/>
      <c r="B58" s="69"/>
      <c r="C58" s="70"/>
      <c r="D58" s="64"/>
    </row>
    <row r="59" spans="1:8" ht="14.25">
      <c r="A59" s="96" t="s">
        <v>154</v>
      </c>
      <c r="B59" s="86">
        <f>B46+B48+B51+B53</f>
        <v>9641</v>
      </c>
      <c r="C59" s="87">
        <f>C46+C48+C51</f>
        <v>5271</v>
      </c>
      <c r="D59" s="95">
        <f>C59/B59-1</f>
        <v>-0.45327248210766513</v>
      </c>
      <c r="G59" s="179"/>
      <c r="H59" s="40"/>
    </row>
    <row r="60" spans="1:4" ht="14.25">
      <c r="A60" s="96" t="s">
        <v>155</v>
      </c>
      <c r="B60" s="86">
        <f>B46+B48+B51+B53-B43-B44</f>
        <v>9539</v>
      </c>
      <c r="C60" s="87">
        <f>C46+C48+C51+C53-C43-C44</f>
        <v>5129</v>
      </c>
      <c r="D60" s="95">
        <f>C60/B60-1</f>
        <v>-0.46231261138484114</v>
      </c>
    </row>
    <row r="61" spans="1:4" ht="5.25" customHeight="1">
      <c r="A61" s="68"/>
      <c r="B61" s="69"/>
      <c r="C61" s="70"/>
      <c r="D61" s="64"/>
    </row>
    <row r="62" spans="1:4" ht="12.75">
      <c r="A62" s="68" t="s">
        <v>156</v>
      </c>
      <c r="B62" s="60">
        <f>B46+B57</f>
        <v>9695</v>
      </c>
      <c r="C62" s="61">
        <f>C46+C57</f>
        <v>5321</v>
      </c>
      <c r="D62" s="64">
        <f>C62/B62-1</f>
        <v>-0.45116039195461577</v>
      </c>
    </row>
    <row r="63" spans="1:4" ht="12.75">
      <c r="A63" s="85" t="s">
        <v>157</v>
      </c>
      <c r="B63" s="86">
        <v>32</v>
      </c>
      <c r="C63" s="87">
        <v>23</v>
      </c>
      <c r="D63" s="95" t="s">
        <v>1</v>
      </c>
    </row>
    <row r="64" spans="1:4" ht="6" customHeight="1">
      <c r="A64" s="68"/>
      <c r="B64" s="69"/>
      <c r="C64" s="70"/>
      <c r="D64" s="64"/>
    </row>
    <row r="65" spans="1:4" ht="12.75">
      <c r="A65" s="51" t="s">
        <v>158</v>
      </c>
      <c r="B65" s="52">
        <v>-4</v>
      </c>
      <c r="C65" s="53">
        <v>4</v>
      </c>
      <c r="D65" s="64" t="s">
        <v>1</v>
      </c>
    </row>
    <row r="66" spans="1:4" ht="3.75" customHeight="1">
      <c r="A66" s="51"/>
      <c r="B66" s="71"/>
      <c r="C66" s="72"/>
      <c r="D66" s="64"/>
    </row>
    <row r="67" spans="1:4" ht="12.75">
      <c r="A67" s="91" t="s">
        <v>159</v>
      </c>
      <c r="B67" s="92">
        <f>B46+B57+B63</f>
        <v>9727</v>
      </c>
      <c r="C67" s="93">
        <f>C46+C57+C63</f>
        <v>5344</v>
      </c>
      <c r="D67" s="97">
        <f>C67/B67-1</f>
        <v>-0.4506014187313663</v>
      </c>
    </row>
    <row r="68" spans="1:3" ht="12.75">
      <c r="A68" s="73"/>
      <c r="B68" s="60"/>
      <c r="C68" s="60"/>
    </row>
    <row r="69" spans="1:3" ht="14.25">
      <c r="A69" s="132" t="s">
        <v>160</v>
      </c>
      <c r="B69" s="60"/>
      <c r="C69" s="60"/>
    </row>
    <row r="70" spans="1:3" ht="14.25">
      <c r="A70" s="277" t="s">
        <v>161</v>
      </c>
      <c r="B70" s="161"/>
      <c r="C70" s="161"/>
    </row>
    <row r="71" spans="1:3" ht="14.25">
      <c r="A71" s="75"/>
      <c r="B71" s="74"/>
      <c r="C71" s="74"/>
    </row>
    <row r="72" spans="1:3" ht="14.25">
      <c r="A72" s="307"/>
      <c r="B72" s="304"/>
      <c r="C72" s="304"/>
    </row>
    <row r="73" spans="1:3" ht="14.25">
      <c r="A73" s="75"/>
      <c r="B73" s="76"/>
      <c r="C73" s="76"/>
    </row>
    <row r="74" spans="1:3" ht="14.25">
      <c r="A74" s="47"/>
      <c r="B74" s="77"/>
      <c r="C74" s="77"/>
    </row>
    <row r="75" spans="1:3" ht="14.25">
      <c r="A75" s="47"/>
      <c r="B75" s="77"/>
      <c r="C75" s="77"/>
    </row>
    <row r="76" spans="1:3" ht="14.25">
      <c r="A76" s="47"/>
      <c r="B76" s="77"/>
      <c r="C76" s="77"/>
    </row>
    <row r="77" spans="1:3" ht="14.25">
      <c r="A77" s="310"/>
      <c r="B77" s="311"/>
      <c r="C77" s="311"/>
    </row>
    <row r="78" spans="1:3" ht="14.25">
      <c r="A78" s="75"/>
      <c r="B78" s="74"/>
      <c r="C78" s="74"/>
    </row>
    <row r="79" spans="1:3" ht="14.25">
      <c r="A79" s="78"/>
      <c r="B79" s="60"/>
      <c r="C79" s="60"/>
    </row>
    <row r="80" spans="1:3" ht="14.25">
      <c r="A80" s="75"/>
      <c r="B80" s="60"/>
      <c r="C80" s="60"/>
    </row>
    <row r="81" spans="1:3" ht="14.25">
      <c r="A81" s="78"/>
      <c r="B81" s="60"/>
      <c r="C81" s="60"/>
    </row>
    <row r="82" spans="1:3" ht="14.25">
      <c r="A82" s="303"/>
      <c r="B82" s="304"/>
      <c r="C82" s="304"/>
    </row>
    <row r="83" spans="1:3" ht="12.75">
      <c r="A83" s="79"/>
      <c r="B83" s="80"/>
      <c r="C83" s="80"/>
    </row>
  </sheetData>
  <mergeCells count="11">
    <mergeCell ref="D1:D2"/>
    <mergeCell ref="B41:B42"/>
    <mergeCell ref="D41:D42"/>
    <mergeCell ref="A77:C77"/>
    <mergeCell ref="A1:A2"/>
    <mergeCell ref="C1:C2"/>
    <mergeCell ref="B1:B2"/>
    <mergeCell ref="A82:C82"/>
    <mergeCell ref="A41:A42"/>
    <mergeCell ref="A72:C72"/>
    <mergeCell ref="C41:C42"/>
  </mergeCells>
  <printOptions/>
  <pageMargins left="0.7480314960629921" right="0.7480314960629921" top="0.984251968503937" bottom="0.7874015748031497" header="0.5118110236220472" footer="0.3937007874015748"/>
  <pageSetup horizontalDpi="600" verticalDpi="600" orientation="landscape" paperSize="9" scale="50" r:id="rId1"/>
  <headerFooter alignWithMargins="0">
    <oddHeader>&amp;L&amp;"Arial,tučné"&amp;14Telefónica O2 Czech Republic - FINANČNÍ A PROVOZNÍ VÝSLEDKY&amp;R24.července 2008</oddHeader>
    <oddFooter>&amp;L&amp;"Arial,tučné"Investor Relations&amp;"Arial,obyčejné"
Tel: +420 271 462 076, +420 271 462 169&amp;Ce-mail: investor.relations@o2.com&amp;R4 ze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zoomScaleSheetLayoutView="100" workbookViewId="0" topLeftCell="A1">
      <selection activeCell="A1" sqref="A1:A2"/>
    </sheetView>
  </sheetViews>
  <sheetFormatPr defaultColWidth="9.140625" defaultRowHeight="12.75"/>
  <cols>
    <col min="1" max="1" width="40.7109375" style="2" customWidth="1"/>
    <col min="2" max="3" width="9.140625" style="1" customWidth="1"/>
    <col min="4" max="4" width="11.7109375" style="2" customWidth="1"/>
    <col min="5" max="6" width="9.140625" style="2" customWidth="1"/>
    <col min="7" max="7" width="11.7109375" style="2" customWidth="1"/>
    <col min="8" max="16384" width="9.140625" style="2" customWidth="1"/>
  </cols>
  <sheetData>
    <row r="1" spans="1:7" ht="12.75" customHeight="1">
      <c r="A1" s="317" t="s">
        <v>162</v>
      </c>
      <c r="B1" s="296" t="s">
        <v>13</v>
      </c>
      <c r="C1" s="290" t="s">
        <v>14</v>
      </c>
      <c r="D1" s="292" t="s">
        <v>138</v>
      </c>
      <c r="E1" s="296" t="s">
        <v>15</v>
      </c>
      <c r="F1" s="290" t="s">
        <v>16</v>
      </c>
      <c r="G1" s="292" t="s">
        <v>163</v>
      </c>
    </row>
    <row r="2" spans="1:7" ht="12.75" customHeight="1">
      <c r="A2" s="318"/>
      <c r="B2" s="297"/>
      <c r="C2" s="291"/>
      <c r="D2" s="293"/>
      <c r="E2" s="297"/>
      <c r="F2" s="291"/>
      <c r="G2" s="293"/>
    </row>
    <row r="3" spans="1:7" ht="12.75">
      <c r="A3" s="10" t="s">
        <v>164</v>
      </c>
      <c r="B3" s="193">
        <v>2756</v>
      </c>
      <c r="C3" s="14">
        <v>2423</v>
      </c>
      <c r="D3" s="187">
        <f>C3/B3-1</f>
        <v>-0.1208272859216255</v>
      </c>
      <c r="E3" s="193">
        <v>1942</v>
      </c>
      <c r="F3" s="14">
        <v>1617</v>
      </c>
      <c r="G3" s="187">
        <f>F3/E3-1</f>
        <v>-0.1673532440782698</v>
      </c>
    </row>
    <row r="4" spans="1:7" ht="3" customHeight="1">
      <c r="A4" s="10"/>
      <c r="B4" s="200"/>
      <c r="C4" s="201"/>
      <c r="D4" s="12"/>
      <c r="E4" s="200"/>
      <c r="F4" s="201"/>
      <c r="G4" s="12"/>
    </row>
    <row r="5" spans="1:7" ht="12.75">
      <c r="A5" s="205" t="s">
        <v>165</v>
      </c>
      <c r="B5" s="202">
        <f>B3/'Group P&amp;L'!B12</f>
        <v>0.0887029288702929</v>
      </c>
      <c r="C5" s="203">
        <f>C3/'Group P&amp;L'!C12</f>
        <v>0.07747154367566185</v>
      </c>
      <c r="D5" s="204"/>
      <c r="E5" s="202">
        <f>E3/'Group P&amp;L'!E12</f>
        <v>0.12222292151803134</v>
      </c>
      <c r="F5" s="203">
        <f>F3/'Group P&amp;L'!F12</f>
        <v>0.10191604689272658</v>
      </c>
      <c r="G5" s="204"/>
    </row>
    <row r="6" ht="14.25">
      <c r="A6" s="5"/>
    </row>
    <row r="7" ht="14.25">
      <c r="A7" s="5"/>
    </row>
    <row r="8" ht="14.25">
      <c r="A8" s="5"/>
    </row>
    <row r="9" ht="14.25">
      <c r="A9" s="5"/>
    </row>
    <row r="10" spans="1:4" ht="14.25">
      <c r="A10" s="5"/>
      <c r="B10" s="3"/>
      <c r="C10" s="3"/>
      <c r="D10" s="7"/>
    </row>
    <row r="11" spans="2:4" ht="12.75">
      <c r="B11" s="3"/>
      <c r="C11" s="3"/>
      <c r="D11" s="7"/>
    </row>
    <row r="12" spans="2:4" ht="12.75">
      <c r="B12" s="3"/>
      <c r="C12" s="3"/>
      <c r="D12" s="7"/>
    </row>
    <row r="13" spans="2:4" ht="12.75">
      <c r="B13" s="3"/>
      <c r="C13" s="3"/>
      <c r="D13" s="7"/>
    </row>
    <row r="14" spans="2:4" ht="12.75">
      <c r="B14" s="3"/>
      <c r="C14" s="3"/>
      <c r="D14" s="7"/>
    </row>
    <row r="15" spans="2:4" ht="12.75">
      <c r="B15" s="3"/>
      <c r="C15" s="3"/>
      <c r="D15" s="7"/>
    </row>
    <row r="16" spans="2:4" ht="12.75">
      <c r="B16" s="3"/>
      <c r="C16" s="3"/>
      <c r="D16" s="7"/>
    </row>
    <row r="17" spans="2:4" ht="12.75">
      <c r="B17" s="3"/>
      <c r="C17" s="3"/>
      <c r="D17" s="7"/>
    </row>
    <row r="18" spans="2:4" ht="12.75">
      <c r="B18" s="3"/>
      <c r="C18" s="3"/>
      <c r="D18" s="7"/>
    </row>
    <row r="19" spans="2:4" ht="12.75">
      <c r="B19" s="3"/>
      <c r="C19" s="3"/>
      <c r="D19" s="7"/>
    </row>
    <row r="20" spans="2:4" ht="12.75">
      <c r="B20" s="3"/>
      <c r="C20" s="3"/>
      <c r="D20" s="7"/>
    </row>
    <row r="21" spans="2:4" ht="12.75">
      <c r="B21" s="3"/>
      <c r="C21" s="3"/>
      <c r="D21" s="7"/>
    </row>
    <row r="22" ht="12.75">
      <c r="D22" s="7"/>
    </row>
    <row r="23" ht="12.75">
      <c r="D23" s="7"/>
    </row>
    <row r="24" ht="12.75">
      <c r="D24" s="7"/>
    </row>
    <row r="25" ht="12.75">
      <c r="D25" s="7"/>
    </row>
    <row r="26" ht="12.75">
      <c r="D26" s="7"/>
    </row>
    <row r="27" ht="12.75">
      <c r="D27" s="7"/>
    </row>
    <row r="28" ht="12.75">
      <c r="D28" s="7"/>
    </row>
    <row r="29" ht="12.75">
      <c r="D29" s="7"/>
    </row>
    <row r="30" ht="12.75">
      <c r="D30" s="7"/>
    </row>
    <row r="31" ht="12.75">
      <c r="D31" s="7"/>
    </row>
    <row r="32" ht="12.75">
      <c r="D32" s="7"/>
    </row>
    <row r="33" ht="12.75">
      <c r="D33" s="7"/>
    </row>
  </sheetData>
  <mergeCells count="7">
    <mergeCell ref="A1:A2"/>
    <mergeCell ref="E1:E2"/>
    <mergeCell ref="F1:F2"/>
    <mergeCell ref="G1:G2"/>
    <mergeCell ref="B1:B2"/>
    <mergeCell ref="C1:C2"/>
    <mergeCell ref="D1:D2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&amp;L&amp;"Arial,tučné"&amp;14Telefónica O2 Czech Republic - FINANČNÍ A PROVOZNÍ VÝSLEDKY&amp;R24.července 2008</oddHeader>
    <oddFooter>&amp;L&amp;"Arial,tučné"Investor Relations&amp;"Arial,obyčejné"
Tel. +420 271 462 076, +420 271 462 169&amp;Cemail: investor.relations@o2.com&amp;R5 ze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M94"/>
  <sheetViews>
    <sheetView showGridLines="0" zoomScaleSheetLayoutView="75" workbookViewId="0" topLeftCell="A1">
      <selection activeCell="A1" sqref="A1:A2"/>
    </sheetView>
  </sheetViews>
  <sheetFormatPr defaultColWidth="9.140625" defaultRowHeight="12.75"/>
  <cols>
    <col min="1" max="1" width="50.7109375" style="98" customWidth="1"/>
    <col min="2" max="2" width="10.28125" style="98" customWidth="1"/>
    <col min="3" max="3" width="10.7109375" style="98" customWidth="1"/>
    <col min="4" max="4" width="11.7109375" style="98" customWidth="1"/>
    <col min="5" max="5" width="9.28125" style="98" bestFit="1" customWidth="1"/>
    <col min="6" max="16384" width="9.140625" style="98" customWidth="1"/>
  </cols>
  <sheetData>
    <row r="1" spans="1:4" ht="12.75" customHeight="1">
      <c r="A1" s="319" t="s">
        <v>166</v>
      </c>
      <c r="B1" s="296" t="s">
        <v>13</v>
      </c>
      <c r="C1" s="290" t="s">
        <v>14</v>
      </c>
      <c r="D1" s="292" t="s">
        <v>138</v>
      </c>
    </row>
    <row r="2" spans="1:4" ht="12.75">
      <c r="A2" s="323"/>
      <c r="B2" s="297"/>
      <c r="C2" s="291"/>
      <c r="D2" s="293"/>
    </row>
    <row r="3" spans="1:4" ht="12.75">
      <c r="A3" s="139" t="s">
        <v>167</v>
      </c>
      <c r="B3" s="140">
        <f>B4+B11</f>
        <v>3057.7</v>
      </c>
      <c r="C3" s="141">
        <f>C4+C11</f>
        <v>2872</v>
      </c>
      <c r="D3" s="142">
        <f>C3/B3-1</f>
        <v>-0.060731922686986906</v>
      </c>
    </row>
    <row r="4" spans="1:4" ht="12.75" customHeight="1">
      <c r="A4" s="165" t="s">
        <v>168</v>
      </c>
      <c r="B4" s="172">
        <f>B5+B6+B10</f>
        <v>2952</v>
      </c>
      <c r="C4" s="173">
        <f>C5+C6+C10</f>
        <v>2761</v>
      </c>
      <c r="D4" s="100">
        <f aca="true" t="shared" si="0" ref="D4:D10">C4/B4-1</f>
        <v>-0.06470189701897022</v>
      </c>
    </row>
    <row r="5" spans="1:5" ht="14.25">
      <c r="A5" s="166" t="s">
        <v>169</v>
      </c>
      <c r="B5" s="107">
        <v>2207.2</v>
      </c>
      <c r="C5" s="108">
        <v>1938</v>
      </c>
      <c r="D5" s="99">
        <f t="shared" si="0"/>
        <v>-0.12196447988401593</v>
      </c>
      <c r="E5" s="164"/>
    </row>
    <row r="6" spans="1:4" ht="12.75" customHeight="1">
      <c r="A6" s="166" t="s">
        <v>170</v>
      </c>
      <c r="B6" s="107">
        <f>B7+B8+B9</f>
        <v>707.3</v>
      </c>
      <c r="C6" s="108">
        <f>C7+C8+C9</f>
        <v>725</v>
      </c>
      <c r="D6" s="99">
        <f t="shared" si="0"/>
        <v>0.025024741976530596</v>
      </c>
    </row>
    <row r="7" spans="1:7" ht="14.25">
      <c r="A7" s="167" t="s">
        <v>171</v>
      </c>
      <c r="B7" s="107">
        <v>234</v>
      </c>
      <c r="C7" s="108">
        <v>177</v>
      </c>
      <c r="D7" s="99">
        <f t="shared" si="0"/>
        <v>-0.2435897435897436</v>
      </c>
      <c r="E7" s="182"/>
      <c r="F7" s="182"/>
      <c r="G7" s="101"/>
    </row>
    <row r="8" spans="1:6" ht="14.25">
      <c r="A8" s="167" t="s">
        <v>172</v>
      </c>
      <c r="B8" s="106">
        <v>462.3</v>
      </c>
      <c r="C8" s="267">
        <v>540</v>
      </c>
      <c r="D8" s="99">
        <f t="shared" si="0"/>
        <v>0.16807268007787157</v>
      </c>
      <c r="E8" s="235"/>
      <c r="F8" s="235"/>
    </row>
    <row r="9" spans="1:4" ht="14.25">
      <c r="A9" s="167" t="s">
        <v>173</v>
      </c>
      <c r="B9" s="107">
        <v>11</v>
      </c>
      <c r="C9" s="108">
        <v>8</v>
      </c>
      <c r="D9" s="99">
        <f t="shared" si="0"/>
        <v>-0.2727272727272727</v>
      </c>
    </row>
    <row r="10" spans="1:5" ht="12.75" customHeight="1">
      <c r="A10" s="166" t="s">
        <v>174</v>
      </c>
      <c r="B10" s="109">
        <v>37.5</v>
      </c>
      <c r="C10" s="110">
        <v>98</v>
      </c>
      <c r="D10" s="99">
        <f t="shared" si="0"/>
        <v>1.6133333333333333</v>
      </c>
      <c r="E10" s="206"/>
    </row>
    <row r="11" spans="1:4" ht="12.75">
      <c r="A11" s="165" t="s">
        <v>175</v>
      </c>
      <c r="B11" s="169">
        <f>B12+B13+B14</f>
        <v>105.7</v>
      </c>
      <c r="C11" s="170">
        <f>C12+C13+C14</f>
        <v>111</v>
      </c>
      <c r="D11" s="100">
        <f>C11/B11-1</f>
        <v>0.050141911069063294</v>
      </c>
    </row>
    <row r="12" spans="1:4" ht="12.75" customHeight="1">
      <c r="A12" s="166" t="s">
        <v>176</v>
      </c>
      <c r="B12" s="109">
        <v>36</v>
      </c>
      <c r="C12" s="110">
        <v>46</v>
      </c>
      <c r="D12" s="185">
        <f>C12/B12-1</f>
        <v>0.2777777777777777</v>
      </c>
    </row>
    <row r="13" spans="1:4" ht="12.75" customHeight="1">
      <c r="A13" s="166" t="s">
        <v>177</v>
      </c>
      <c r="B13" s="168">
        <v>64.2</v>
      </c>
      <c r="C13" s="268">
        <v>58</v>
      </c>
      <c r="D13" s="185">
        <f>C13/B13-1</f>
        <v>-0.09657320872274144</v>
      </c>
    </row>
    <row r="14" spans="1:4" ht="12.75" customHeight="1">
      <c r="A14" s="166" t="s">
        <v>178</v>
      </c>
      <c r="B14" s="109">
        <v>5.5</v>
      </c>
      <c r="C14" s="110">
        <v>7</v>
      </c>
      <c r="D14" s="99">
        <f>C14/B14-1</f>
        <v>0.2727272727272727</v>
      </c>
    </row>
    <row r="15" spans="1:4" ht="3.75" customHeight="1">
      <c r="A15" s="105"/>
      <c r="B15" s="109"/>
      <c r="C15" s="110"/>
      <c r="D15" s="99"/>
    </row>
    <row r="16" spans="1:6" ht="12.75">
      <c r="A16" s="143" t="s">
        <v>179</v>
      </c>
      <c r="B16" s="145">
        <f>SUM(B17:B22)</f>
        <v>1676.9999999999998</v>
      </c>
      <c r="C16" s="269">
        <f>SUM(C17:C22)</f>
        <v>1316</v>
      </c>
      <c r="D16" s="146">
        <f aca="true" t="shared" si="1" ref="D16:D22">C16/B16-1</f>
        <v>-0.21526535480023845</v>
      </c>
      <c r="E16" s="164"/>
      <c r="F16" s="164"/>
    </row>
    <row r="17" spans="1:6" ht="12.75">
      <c r="A17" s="105" t="s">
        <v>180</v>
      </c>
      <c r="B17" s="107">
        <v>736.9</v>
      </c>
      <c r="C17" s="108">
        <v>613</v>
      </c>
      <c r="D17" s="99">
        <f t="shared" si="1"/>
        <v>-0.16813678925227304</v>
      </c>
      <c r="E17" s="164"/>
      <c r="F17" s="164"/>
    </row>
    <row r="18" spans="1:4" ht="12.75">
      <c r="A18" s="105" t="s">
        <v>181</v>
      </c>
      <c r="B18" s="107">
        <v>317.3</v>
      </c>
      <c r="C18" s="108">
        <v>283</v>
      </c>
      <c r="D18" s="99">
        <f t="shared" si="1"/>
        <v>-0.10809959029309801</v>
      </c>
    </row>
    <row r="19" spans="1:4" ht="12.75">
      <c r="A19" s="105" t="s">
        <v>182</v>
      </c>
      <c r="B19" s="107">
        <v>59.1</v>
      </c>
      <c r="C19" s="108">
        <v>56</v>
      </c>
      <c r="D19" s="99">
        <f t="shared" si="1"/>
        <v>-0.05245346869712353</v>
      </c>
    </row>
    <row r="20" spans="1:4" ht="12.75">
      <c r="A20" s="105" t="s">
        <v>183</v>
      </c>
      <c r="B20" s="107">
        <v>162.6</v>
      </c>
      <c r="C20" s="108">
        <v>159</v>
      </c>
      <c r="D20" s="99">
        <f t="shared" si="1"/>
        <v>-0.022140221402213944</v>
      </c>
    </row>
    <row r="21" spans="1:4" ht="12.75">
      <c r="A21" s="105" t="s">
        <v>184</v>
      </c>
      <c r="B21" s="107">
        <v>241.8</v>
      </c>
      <c r="C21" s="108">
        <v>90</v>
      </c>
      <c r="D21" s="99">
        <f t="shared" si="1"/>
        <v>-0.6277915632754343</v>
      </c>
    </row>
    <row r="22" spans="1:4" ht="12.75">
      <c r="A22" s="105" t="s">
        <v>185</v>
      </c>
      <c r="B22" s="107">
        <v>159.3</v>
      </c>
      <c r="C22" s="108">
        <v>115</v>
      </c>
      <c r="D22" s="99">
        <f t="shared" si="1"/>
        <v>-0.2780916509730069</v>
      </c>
    </row>
    <row r="23" spans="1:4" ht="3" customHeight="1">
      <c r="A23" s="105"/>
      <c r="B23" s="109"/>
      <c r="C23" s="110"/>
      <c r="D23" s="99"/>
    </row>
    <row r="24" spans="1:4" ht="13.5" customHeight="1">
      <c r="A24" s="143" t="s">
        <v>186</v>
      </c>
      <c r="B24" s="148">
        <f>B25+B26</f>
        <v>912</v>
      </c>
      <c r="C24" s="144">
        <f>C25+C26</f>
        <v>793</v>
      </c>
      <c r="D24" s="149">
        <f>C24/B24-1</f>
        <v>-0.13048245614035092</v>
      </c>
    </row>
    <row r="25" spans="1:4" ht="12.75">
      <c r="A25" s="105" t="s">
        <v>187</v>
      </c>
      <c r="B25" s="107">
        <v>786</v>
      </c>
      <c r="C25" s="108">
        <v>671</v>
      </c>
      <c r="D25" s="99">
        <f>C25/B25-1</f>
        <v>-0.14631043256997456</v>
      </c>
    </row>
    <row r="26" spans="1:4" ht="12.75">
      <c r="A26" s="105" t="s">
        <v>188</v>
      </c>
      <c r="B26" s="107">
        <v>126</v>
      </c>
      <c r="C26" s="108">
        <v>122</v>
      </c>
      <c r="D26" s="99">
        <f>C26/B26-1</f>
        <v>-0.031746031746031744</v>
      </c>
    </row>
    <row r="27" spans="1:4" ht="3.75" customHeight="1">
      <c r="A27" s="105"/>
      <c r="B27" s="49"/>
      <c r="C27" s="111"/>
      <c r="D27" s="99"/>
    </row>
    <row r="28" spans="1:4" ht="16.5" customHeight="1">
      <c r="A28" s="105" t="s">
        <v>189</v>
      </c>
      <c r="B28" s="131">
        <f>(B16+B24)/((B5+2402)/2)/6*1000</f>
        <v>187.23422719777838</v>
      </c>
      <c r="C28" s="113">
        <f>(C16+C24)/((C5+'Provozní výsl. čtvrtletně'!D5)/2)/6*1000</f>
        <v>175.4429747941103</v>
      </c>
      <c r="D28" s="99">
        <f>C28/B28-1</f>
        <v>-0.0629759450509697</v>
      </c>
    </row>
    <row r="29" spans="1:4" ht="12.75">
      <c r="A29" s="255"/>
      <c r="B29" s="103"/>
      <c r="C29" s="104"/>
      <c r="D29" s="115"/>
    </row>
    <row r="30" spans="1:4" ht="12.75" customHeight="1">
      <c r="A30" s="319" t="s">
        <v>190</v>
      </c>
      <c r="B30" s="296" t="s">
        <v>13</v>
      </c>
      <c r="C30" s="290" t="s">
        <v>14</v>
      </c>
      <c r="D30" s="292" t="s">
        <v>138</v>
      </c>
    </row>
    <row r="31" spans="1:4" ht="12.75">
      <c r="A31" s="320"/>
      <c r="B31" s="297"/>
      <c r="C31" s="291"/>
      <c r="D31" s="293"/>
    </row>
    <row r="32" spans="1:4" ht="12.75">
      <c r="A32" s="256" t="s">
        <v>191</v>
      </c>
      <c r="B32" s="160">
        <f>B33+B34</f>
        <v>4894</v>
      </c>
      <c r="C32" s="155">
        <f>C33+C34</f>
        <v>5186</v>
      </c>
      <c r="D32" s="156">
        <f>C32/B32-1</f>
        <v>0.05966489579076417</v>
      </c>
    </row>
    <row r="33" spans="1:6" ht="14.25">
      <c r="A33" s="116" t="s">
        <v>192</v>
      </c>
      <c r="B33" s="117">
        <v>2077</v>
      </c>
      <c r="C33" s="129">
        <v>2369</v>
      </c>
      <c r="D33" s="99">
        <f>C33/B33-1</f>
        <v>0.14058738565238316</v>
      </c>
      <c r="E33" s="235"/>
      <c r="F33" s="206"/>
    </row>
    <row r="34" spans="1:5" ht="14.25">
      <c r="A34" s="116" t="s">
        <v>193</v>
      </c>
      <c r="B34" s="112">
        <v>2817</v>
      </c>
      <c r="C34" s="113">
        <v>2817</v>
      </c>
      <c r="D34" s="99">
        <f>C34/B34-1</f>
        <v>0</v>
      </c>
      <c r="E34" s="206"/>
    </row>
    <row r="35" spans="1:5" ht="14.25">
      <c r="A35" s="116" t="s">
        <v>194</v>
      </c>
      <c r="B35" s="112">
        <v>2540</v>
      </c>
      <c r="C35" s="113">
        <v>2366</v>
      </c>
      <c r="D35" s="99">
        <f>C35/B35-1</f>
        <v>-0.06850393700787405</v>
      </c>
      <c r="E35" s="206"/>
    </row>
    <row r="36" spans="1:4" ht="5.25" customHeight="1">
      <c r="A36" s="116"/>
      <c r="B36" s="112"/>
      <c r="C36" s="113"/>
      <c r="D36" s="99"/>
    </row>
    <row r="37" spans="1:4" ht="12.75">
      <c r="A37" s="154" t="s">
        <v>195</v>
      </c>
      <c r="B37" s="151">
        <f>B38+B39+B40</f>
        <v>177.315</v>
      </c>
      <c r="C37" s="152">
        <f>C38+C39+C40</f>
        <v>212</v>
      </c>
      <c r="D37" s="149">
        <f>C37/B37-1</f>
        <v>0.19561232834221576</v>
      </c>
    </row>
    <row r="38" spans="1:4" ht="12.75">
      <c r="A38" s="116" t="s">
        <v>196</v>
      </c>
      <c r="B38" s="117">
        <v>67.249</v>
      </c>
      <c r="C38" s="266">
        <v>73</v>
      </c>
      <c r="D38" s="99">
        <f>C38/B38-1</f>
        <v>0.0855180002676621</v>
      </c>
    </row>
    <row r="39" spans="1:4" ht="12.75">
      <c r="A39" s="116" t="s">
        <v>197</v>
      </c>
      <c r="B39" s="117">
        <v>102</v>
      </c>
      <c r="C39" s="266">
        <v>126</v>
      </c>
      <c r="D39" s="99">
        <f>C39/B39-1</f>
        <v>0.23529411764705888</v>
      </c>
    </row>
    <row r="40" spans="1:4" ht="12.75">
      <c r="A40" s="116" t="s">
        <v>198</v>
      </c>
      <c r="B40" s="117">
        <v>8.066</v>
      </c>
      <c r="C40" s="266">
        <v>13</v>
      </c>
      <c r="D40" s="99">
        <f>C40/B40-1</f>
        <v>0.6117034465658318</v>
      </c>
    </row>
    <row r="41" spans="1:4" ht="5.25" customHeight="1">
      <c r="A41" s="120"/>
      <c r="B41" s="49"/>
      <c r="C41" s="111"/>
      <c r="D41" s="119"/>
    </row>
    <row r="42" spans="1:4" ht="12.75">
      <c r="A42" s="120" t="s">
        <v>199</v>
      </c>
      <c r="B42" s="163">
        <v>0.017</v>
      </c>
      <c r="C42" s="265">
        <v>0.016</v>
      </c>
      <c r="D42" s="99">
        <f>C42/B42-1</f>
        <v>-0.05882352941176472</v>
      </c>
    </row>
    <row r="43" spans="1:4" ht="5.25" customHeight="1">
      <c r="A43" s="120"/>
      <c r="B43" s="117"/>
      <c r="C43" s="129"/>
      <c r="D43" s="99"/>
    </row>
    <row r="44" spans="1:4" ht="14.25">
      <c r="A44" s="120" t="s">
        <v>220</v>
      </c>
      <c r="B44" s="112">
        <v>514</v>
      </c>
      <c r="C44" s="113">
        <v>516</v>
      </c>
      <c r="D44" s="99">
        <f>C44/B44-1</f>
        <v>0.0038910505836575737</v>
      </c>
    </row>
    <row r="45" spans="1:4" ht="14.25">
      <c r="A45" s="116" t="s">
        <v>221</v>
      </c>
      <c r="B45" s="112">
        <v>914</v>
      </c>
      <c r="C45" s="113">
        <v>858</v>
      </c>
      <c r="D45" s="99">
        <f>C45/B45-1</f>
        <v>-0.06126914660831506</v>
      </c>
    </row>
    <row r="46" spans="1:4" ht="14.25">
      <c r="A46" s="116" t="s">
        <v>222</v>
      </c>
      <c r="B46" s="112">
        <v>243</v>
      </c>
      <c r="C46" s="113">
        <v>240</v>
      </c>
      <c r="D46" s="99">
        <f>C46/B46-1</f>
        <v>-0.012345679012345734</v>
      </c>
    </row>
    <row r="47" spans="1:4" ht="14.25">
      <c r="A47" s="116" t="s">
        <v>207</v>
      </c>
      <c r="B47" s="112">
        <v>108</v>
      </c>
      <c r="C47" s="113">
        <v>114</v>
      </c>
      <c r="D47" s="99">
        <f>C47/B47-1</f>
        <v>0.05555555555555558</v>
      </c>
    </row>
    <row r="48" spans="1:4" ht="12.75">
      <c r="A48" s="116" t="s">
        <v>200</v>
      </c>
      <c r="B48" s="263">
        <v>0.42</v>
      </c>
      <c r="C48" s="264">
        <v>0.44</v>
      </c>
      <c r="D48" s="186">
        <f>C48/B48-1</f>
        <v>0.04761904761904767</v>
      </c>
    </row>
    <row r="49" spans="1:4" ht="5.25" customHeight="1">
      <c r="A49" s="157"/>
      <c r="B49" s="49"/>
      <c r="C49" s="111"/>
      <c r="D49" s="99"/>
    </row>
    <row r="50" spans="1:4" ht="12.75">
      <c r="A50" s="157" t="s">
        <v>201</v>
      </c>
      <c r="B50" s="151">
        <v>3279</v>
      </c>
      <c r="C50" s="152">
        <v>3622</v>
      </c>
      <c r="D50" s="149">
        <f>C50/B50-1</f>
        <v>0.10460506251906065</v>
      </c>
    </row>
    <row r="51" spans="1:4" ht="16.5" customHeight="1">
      <c r="A51" s="118" t="s">
        <v>208</v>
      </c>
      <c r="B51" s="184">
        <v>115</v>
      </c>
      <c r="C51" s="262">
        <v>120</v>
      </c>
      <c r="D51" s="99">
        <f>C51/B51-1</f>
        <v>0.04347826086956519</v>
      </c>
    </row>
    <row r="52" spans="1:4" ht="5.25" customHeight="1">
      <c r="A52" s="121"/>
      <c r="B52" s="122"/>
      <c r="C52" s="130"/>
      <c r="D52" s="99"/>
    </row>
    <row r="53" spans="1:4" ht="12.75" customHeight="1">
      <c r="A53" s="174" t="s">
        <v>202</v>
      </c>
      <c r="B53" s="175">
        <v>1501</v>
      </c>
      <c r="C53" s="261">
        <v>1621</v>
      </c>
      <c r="D53" s="176">
        <f>C53/B53-1</f>
        <v>0.07994670219853428</v>
      </c>
    </row>
    <row r="54" spans="1:3" ht="12.75">
      <c r="A54" s="123"/>
      <c r="B54" s="123"/>
      <c r="C54" s="123"/>
    </row>
    <row r="55" spans="1:4" ht="12.75">
      <c r="A55" s="319" t="s">
        <v>206</v>
      </c>
      <c r="B55" s="326" t="s">
        <v>13</v>
      </c>
      <c r="C55" s="328" t="s">
        <v>14</v>
      </c>
      <c r="D55" s="330" t="s">
        <v>138</v>
      </c>
    </row>
    <row r="56" spans="1:4" ht="12.75">
      <c r="A56" s="320"/>
      <c r="B56" s="327"/>
      <c r="C56" s="329"/>
      <c r="D56" s="331"/>
    </row>
    <row r="57" spans="1:4" ht="12.75" customHeight="1">
      <c r="A57" s="256" t="s">
        <v>191</v>
      </c>
      <c r="B57" s="224">
        <f>B58+B59</f>
        <v>455</v>
      </c>
      <c r="C57" s="155">
        <f>C58+C59</f>
        <v>395</v>
      </c>
      <c r="D57" s="156">
        <f>C57/B57-1</f>
        <v>-0.13186813186813184</v>
      </c>
    </row>
    <row r="58" spans="1:4" ht="12.75" customHeight="1">
      <c r="A58" s="116" t="s">
        <v>192</v>
      </c>
      <c r="B58" s="225">
        <v>1</v>
      </c>
      <c r="C58" s="129">
        <v>75</v>
      </c>
      <c r="D58" s="288" t="s">
        <v>1</v>
      </c>
    </row>
    <row r="59" spans="1:4" ht="12.75" customHeight="1">
      <c r="A59" s="116" t="s">
        <v>193</v>
      </c>
      <c r="B59" s="131">
        <v>454</v>
      </c>
      <c r="C59" s="113">
        <v>320</v>
      </c>
      <c r="D59" s="99">
        <f>C59/B59-1</f>
        <v>-0.2951541850220264</v>
      </c>
    </row>
    <row r="60" spans="1:4" ht="12.75" customHeight="1">
      <c r="A60" s="278" t="s">
        <v>194</v>
      </c>
      <c r="B60" s="282">
        <v>330</v>
      </c>
      <c r="C60" s="283">
        <v>200</v>
      </c>
      <c r="D60" s="284">
        <f>C60/B60-1</f>
        <v>-0.3939393939393939</v>
      </c>
    </row>
    <row r="61" spans="1:3" ht="12.75">
      <c r="A61" s="123"/>
      <c r="B61" s="123"/>
      <c r="C61" s="123"/>
    </row>
    <row r="62" spans="1:4" ht="12.75" customHeight="1">
      <c r="A62" s="319" t="s">
        <v>203</v>
      </c>
      <c r="B62" s="324">
        <v>39263</v>
      </c>
      <c r="C62" s="321">
        <v>39629</v>
      </c>
      <c r="D62" s="308" t="s">
        <v>163</v>
      </c>
    </row>
    <row r="63" spans="1:4" ht="12.75">
      <c r="A63" s="320"/>
      <c r="B63" s="325"/>
      <c r="C63" s="322"/>
      <c r="D63" s="309"/>
    </row>
    <row r="64" spans="1:7" ht="12.75">
      <c r="A64" s="244" t="s">
        <v>8</v>
      </c>
      <c r="B64" s="245">
        <v>8973</v>
      </c>
      <c r="C64" s="250">
        <v>8598</v>
      </c>
      <c r="D64" s="246">
        <f>C64/B64-1</f>
        <v>-0.041792042795051776</v>
      </c>
      <c r="E64" s="182"/>
      <c r="F64" s="206"/>
      <c r="G64" s="206"/>
    </row>
    <row r="65" spans="1:4" ht="12.75" customHeight="1">
      <c r="A65" s="247" t="s">
        <v>5</v>
      </c>
      <c r="B65" s="248">
        <v>230</v>
      </c>
      <c r="C65" s="251">
        <v>385</v>
      </c>
      <c r="D65" s="249">
        <f>C65/B65-1</f>
        <v>0.673913043478261</v>
      </c>
    </row>
    <row r="66" spans="1:4" ht="12.75" customHeight="1">
      <c r="A66" s="247" t="s">
        <v>204</v>
      </c>
      <c r="B66" s="248">
        <v>162</v>
      </c>
      <c r="C66" s="251">
        <v>337</v>
      </c>
      <c r="D66" s="249">
        <f>C66/B66-1</f>
        <v>1.0802469135802468</v>
      </c>
    </row>
    <row r="67" spans="1:4" ht="5.25" customHeight="1">
      <c r="A67" s="247"/>
      <c r="B67" s="216"/>
      <c r="C67" s="217"/>
      <c r="D67" s="218"/>
    </row>
    <row r="68" spans="1:4" ht="12.75">
      <c r="A68" s="178" t="s">
        <v>205</v>
      </c>
      <c r="B68" s="181">
        <f>SUM(B64:B67)</f>
        <v>9365</v>
      </c>
      <c r="C68" s="180">
        <f>SUM(C64:C67)</f>
        <v>9320</v>
      </c>
      <c r="D68" s="176">
        <f>C68/B68-1</f>
        <v>-0.004805125467164939</v>
      </c>
    </row>
    <row r="69" spans="1:247" ht="14.25">
      <c r="A69" s="133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3"/>
      <c r="FF69" s="133"/>
      <c r="FG69" s="133"/>
      <c r="FH69" s="133"/>
      <c r="FI69" s="133"/>
      <c r="FJ69" s="133"/>
      <c r="FK69" s="133"/>
      <c r="FL69" s="133"/>
      <c r="FM69" s="133"/>
      <c r="FN69" s="133"/>
      <c r="FO69" s="133"/>
      <c r="FP69" s="133"/>
      <c r="FQ69" s="133"/>
      <c r="FR69" s="133"/>
      <c r="FS69" s="133"/>
      <c r="FT69" s="133"/>
      <c r="FU69" s="133"/>
      <c r="FV69" s="133"/>
      <c r="FW69" s="133"/>
      <c r="FX69" s="133"/>
      <c r="FY69" s="133"/>
      <c r="FZ69" s="133"/>
      <c r="GA69" s="133"/>
      <c r="GB69" s="133"/>
      <c r="GC69" s="133"/>
      <c r="GD69" s="133"/>
      <c r="GE69" s="133"/>
      <c r="GF69" s="133"/>
      <c r="GG69" s="133"/>
      <c r="GH69" s="133"/>
      <c r="GI69" s="133"/>
      <c r="GJ69" s="133"/>
      <c r="GK69" s="133"/>
      <c r="GL69" s="133"/>
      <c r="GM69" s="133"/>
      <c r="GN69" s="133"/>
      <c r="GO69" s="133"/>
      <c r="GP69" s="133"/>
      <c r="GQ69" s="133"/>
      <c r="GR69" s="133"/>
      <c r="GS69" s="133"/>
      <c r="GT69" s="133"/>
      <c r="GU69" s="133"/>
      <c r="GV69" s="133"/>
      <c r="GW69" s="133"/>
      <c r="GX69" s="133"/>
      <c r="GY69" s="133"/>
      <c r="GZ69" s="133"/>
      <c r="HA69" s="133"/>
      <c r="HB69" s="133"/>
      <c r="HC69" s="133"/>
      <c r="HD69" s="133"/>
      <c r="HE69" s="133"/>
      <c r="HF69" s="133"/>
      <c r="HG69" s="133"/>
      <c r="HH69" s="133"/>
      <c r="HI69" s="133"/>
      <c r="HJ69" s="133"/>
      <c r="HK69" s="133"/>
      <c r="HL69" s="133"/>
      <c r="HM69" s="133"/>
      <c r="HN69" s="133"/>
      <c r="HO69" s="133"/>
      <c r="HP69" s="133"/>
      <c r="HQ69" s="133"/>
      <c r="HR69" s="133"/>
      <c r="HS69" s="133"/>
      <c r="HT69" s="133"/>
      <c r="HU69" s="133"/>
      <c r="HV69" s="133"/>
      <c r="HW69" s="133"/>
      <c r="HX69" s="133"/>
      <c r="HY69" s="133"/>
      <c r="HZ69" s="133"/>
      <c r="IA69" s="133"/>
      <c r="IB69" s="133"/>
      <c r="IC69" s="133"/>
      <c r="ID69" s="133"/>
      <c r="IE69" s="133"/>
      <c r="IF69" s="133"/>
      <c r="IG69" s="133"/>
      <c r="IH69" s="133"/>
      <c r="II69" s="133"/>
      <c r="IJ69" s="133"/>
      <c r="IK69" s="133"/>
      <c r="IL69" s="133"/>
      <c r="IM69" s="133"/>
    </row>
    <row r="70" spans="1:247" ht="14.25">
      <c r="A70" s="133" t="s">
        <v>209</v>
      </c>
      <c r="B70" s="101"/>
      <c r="G70" s="133"/>
      <c r="H70" s="101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3"/>
      <c r="FF70" s="133"/>
      <c r="FG70" s="133"/>
      <c r="FH70" s="133"/>
      <c r="FI70" s="133"/>
      <c r="FJ70" s="133"/>
      <c r="FK70" s="133"/>
      <c r="FL70" s="133"/>
      <c r="FM70" s="133"/>
      <c r="FN70" s="133"/>
      <c r="FO70" s="133"/>
      <c r="FP70" s="133"/>
      <c r="FQ70" s="133"/>
      <c r="FR70" s="133"/>
      <c r="FS70" s="133"/>
      <c r="FT70" s="133"/>
      <c r="FU70" s="133"/>
      <c r="FV70" s="133"/>
      <c r="FW70" s="133"/>
      <c r="FX70" s="133"/>
      <c r="FY70" s="133"/>
      <c r="FZ70" s="133"/>
      <c r="GA70" s="133"/>
      <c r="GB70" s="133"/>
      <c r="GC70" s="133"/>
      <c r="GD70" s="133"/>
      <c r="GE70" s="133"/>
      <c r="GF70" s="133"/>
      <c r="GG70" s="133"/>
      <c r="GH70" s="133"/>
      <c r="GI70" s="133"/>
      <c r="GJ70" s="133"/>
      <c r="GK70" s="133"/>
      <c r="GL70" s="133"/>
      <c r="GM70" s="133"/>
      <c r="GN70" s="133"/>
      <c r="GO70" s="133"/>
      <c r="GP70" s="133"/>
      <c r="GQ70" s="133"/>
      <c r="GR70" s="133"/>
      <c r="GS70" s="133"/>
      <c r="GT70" s="133"/>
      <c r="GU70" s="133"/>
      <c r="GV70" s="133"/>
      <c r="GW70" s="133"/>
      <c r="GX70" s="133"/>
      <c r="GY70" s="133"/>
      <c r="GZ70" s="133"/>
      <c r="HA70" s="133"/>
      <c r="HB70" s="133"/>
      <c r="HC70" s="133"/>
      <c r="HD70" s="133"/>
      <c r="HE70" s="133"/>
      <c r="HF70" s="133"/>
      <c r="HG70" s="133"/>
      <c r="HH70" s="133"/>
      <c r="HI70" s="133"/>
      <c r="HJ70" s="133"/>
      <c r="HK70" s="133"/>
      <c r="HL70" s="133"/>
      <c r="HM70" s="133"/>
      <c r="HN70" s="133"/>
      <c r="HO70" s="133"/>
      <c r="HP70" s="133"/>
      <c r="HQ70" s="133"/>
      <c r="HR70" s="133"/>
      <c r="HS70" s="133"/>
      <c r="HT70" s="133"/>
      <c r="HU70" s="133"/>
      <c r="HV70" s="133"/>
      <c r="HW70" s="133"/>
      <c r="HX70" s="133"/>
      <c r="HY70" s="133"/>
      <c r="HZ70" s="133"/>
      <c r="IA70" s="133"/>
      <c r="IB70" s="133"/>
      <c r="IC70" s="133"/>
      <c r="ID70" s="133"/>
      <c r="IE70" s="133"/>
      <c r="IF70" s="133"/>
      <c r="IG70" s="133"/>
      <c r="IH70" s="133"/>
      <c r="II70" s="133"/>
      <c r="IJ70" s="133"/>
      <c r="IK70" s="133"/>
      <c r="IL70" s="133"/>
      <c r="IM70" s="133"/>
    </row>
    <row r="71" spans="1:247" ht="14.25">
      <c r="A71" s="133" t="s">
        <v>210</v>
      </c>
      <c r="B71" s="101"/>
      <c r="G71" s="133"/>
      <c r="H71" s="101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/>
      <c r="DN71" s="133"/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133"/>
      <c r="EH71" s="133"/>
      <c r="EI71" s="133"/>
      <c r="EJ71" s="133"/>
      <c r="EK71" s="133"/>
      <c r="EL71" s="133"/>
      <c r="EM71" s="133"/>
      <c r="EN71" s="133"/>
      <c r="EO71" s="133"/>
      <c r="EP71" s="133"/>
      <c r="EQ71" s="133"/>
      <c r="ER71" s="133"/>
      <c r="ES71" s="133"/>
      <c r="ET71" s="133"/>
      <c r="EU71" s="133"/>
      <c r="EV71" s="133"/>
      <c r="EW71" s="133"/>
      <c r="EX71" s="133"/>
      <c r="EY71" s="133"/>
      <c r="EZ71" s="133"/>
      <c r="FA71" s="133"/>
      <c r="FB71" s="133"/>
      <c r="FC71" s="133"/>
      <c r="FD71" s="133"/>
      <c r="FE71" s="133"/>
      <c r="FF71" s="133"/>
      <c r="FG71" s="133"/>
      <c r="FH71" s="133"/>
      <c r="FI71" s="133"/>
      <c r="FJ71" s="133"/>
      <c r="FK71" s="133"/>
      <c r="FL71" s="133"/>
      <c r="FM71" s="133"/>
      <c r="FN71" s="133"/>
      <c r="FO71" s="133"/>
      <c r="FP71" s="133"/>
      <c r="FQ71" s="133"/>
      <c r="FR71" s="133"/>
      <c r="FS71" s="133"/>
      <c r="FT71" s="133"/>
      <c r="FU71" s="133"/>
      <c r="FV71" s="133"/>
      <c r="FW71" s="133"/>
      <c r="FX71" s="133"/>
      <c r="FY71" s="133"/>
      <c r="FZ71" s="133"/>
      <c r="GA71" s="133"/>
      <c r="GB71" s="133"/>
      <c r="GC71" s="133"/>
      <c r="GD71" s="133"/>
      <c r="GE71" s="133"/>
      <c r="GF71" s="133"/>
      <c r="GG71" s="133"/>
      <c r="GH71" s="133"/>
      <c r="GI71" s="133"/>
      <c r="GJ71" s="133"/>
      <c r="GK71" s="133"/>
      <c r="GL71" s="133"/>
      <c r="GM71" s="133"/>
      <c r="GN71" s="133"/>
      <c r="GO71" s="133"/>
      <c r="GP71" s="133"/>
      <c r="GQ71" s="133"/>
      <c r="GR71" s="133"/>
      <c r="GS71" s="133"/>
      <c r="GT71" s="133"/>
      <c r="GU71" s="133"/>
      <c r="GV71" s="133"/>
      <c r="GW71" s="133"/>
      <c r="GX71" s="133"/>
      <c r="GY71" s="133"/>
      <c r="GZ71" s="133"/>
      <c r="HA71" s="133"/>
      <c r="HB71" s="133"/>
      <c r="HC71" s="133"/>
      <c r="HD71" s="133"/>
      <c r="HE71" s="133"/>
      <c r="HF71" s="133"/>
      <c r="HG71" s="133"/>
      <c r="HH71" s="133"/>
      <c r="HI71" s="133"/>
      <c r="HJ71" s="133"/>
      <c r="HK71" s="133"/>
      <c r="HL71" s="133"/>
      <c r="HM71" s="133"/>
      <c r="HN71" s="133"/>
      <c r="HO71" s="133"/>
      <c r="HP71" s="133"/>
      <c r="HQ71" s="133"/>
      <c r="HR71" s="133"/>
      <c r="HS71" s="133"/>
      <c r="HT71" s="133"/>
      <c r="HU71" s="133"/>
      <c r="HV71" s="133"/>
      <c r="HW71" s="133"/>
      <c r="HX71" s="133"/>
      <c r="HY71" s="133"/>
      <c r="HZ71" s="133"/>
      <c r="IA71" s="133"/>
      <c r="IB71" s="133"/>
      <c r="IC71" s="133"/>
      <c r="ID71" s="133"/>
      <c r="IE71" s="133"/>
      <c r="IF71" s="133"/>
      <c r="IG71" s="133"/>
      <c r="IH71" s="133"/>
      <c r="II71" s="133"/>
      <c r="IJ71" s="133"/>
      <c r="IK71" s="133"/>
      <c r="IL71" s="133"/>
      <c r="IM71" s="133"/>
    </row>
    <row r="72" spans="1:247" ht="14.25">
      <c r="A72" s="133" t="s">
        <v>11</v>
      </c>
      <c r="G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  <c r="DJ72" s="133"/>
      <c r="DK72" s="133"/>
      <c r="DL72" s="133"/>
      <c r="DM72" s="133"/>
      <c r="DN72" s="133"/>
      <c r="DO72" s="133"/>
      <c r="DP72" s="133"/>
      <c r="DQ72" s="133"/>
      <c r="DR72" s="133"/>
      <c r="DS72" s="133"/>
      <c r="DT72" s="133"/>
      <c r="DU72" s="133"/>
      <c r="DV72" s="133"/>
      <c r="DW72" s="133"/>
      <c r="DX72" s="133"/>
      <c r="DY72" s="133"/>
      <c r="DZ72" s="133"/>
      <c r="EA72" s="133"/>
      <c r="EB72" s="133"/>
      <c r="EC72" s="133"/>
      <c r="ED72" s="133"/>
      <c r="EE72" s="133"/>
      <c r="EF72" s="133"/>
      <c r="EG72" s="133"/>
      <c r="EH72" s="133"/>
      <c r="EI72" s="133"/>
      <c r="EJ72" s="133"/>
      <c r="EK72" s="133"/>
      <c r="EL72" s="133"/>
      <c r="EM72" s="133"/>
      <c r="EN72" s="133"/>
      <c r="EO72" s="133"/>
      <c r="EP72" s="133"/>
      <c r="EQ72" s="133"/>
      <c r="ER72" s="133"/>
      <c r="ES72" s="133"/>
      <c r="ET72" s="133"/>
      <c r="EU72" s="133"/>
      <c r="EV72" s="133"/>
      <c r="EW72" s="133"/>
      <c r="EX72" s="133"/>
      <c r="EY72" s="133"/>
      <c r="EZ72" s="133"/>
      <c r="FA72" s="133"/>
      <c r="FB72" s="133"/>
      <c r="FC72" s="133"/>
      <c r="FD72" s="133"/>
      <c r="FE72" s="133"/>
      <c r="FF72" s="133"/>
      <c r="FG72" s="133"/>
      <c r="FH72" s="133"/>
      <c r="FI72" s="133"/>
      <c r="FJ72" s="133"/>
      <c r="FK72" s="133"/>
      <c r="FL72" s="133"/>
      <c r="FM72" s="133"/>
      <c r="FN72" s="133"/>
      <c r="FO72" s="133"/>
      <c r="FP72" s="133"/>
      <c r="FQ72" s="133"/>
      <c r="FR72" s="133"/>
      <c r="FS72" s="133"/>
      <c r="FT72" s="133"/>
      <c r="FU72" s="133"/>
      <c r="FV72" s="133"/>
      <c r="FW72" s="133"/>
      <c r="FX72" s="133"/>
      <c r="FY72" s="133"/>
      <c r="FZ72" s="133"/>
      <c r="GA72" s="133"/>
      <c r="GB72" s="133"/>
      <c r="GC72" s="133"/>
      <c r="GD72" s="133"/>
      <c r="GE72" s="133"/>
      <c r="GF72" s="133"/>
      <c r="GG72" s="133"/>
      <c r="GH72" s="133"/>
      <c r="GI72" s="133"/>
      <c r="GJ72" s="133"/>
      <c r="GK72" s="133"/>
      <c r="GL72" s="133"/>
      <c r="GM72" s="133"/>
      <c r="GN72" s="133"/>
      <c r="GO72" s="133"/>
      <c r="GP72" s="133"/>
      <c r="GQ72" s="133"/>
      <c r="GR72" s="133"/>
      <c r="GS72" s="133"/>
      <c r="GT72" s="133"/>
      <c r="GU72" s="133"/>
      <c r="GV72" s="133"/>
      <c r="GW72" s="133"/>
      <c r="GX72" s="133"/>
      <c r="GY72" s="133"/>
      <c r="GZ72" s="133"/>
      <c r="HA72" s="133"/>
      <c r="HB72" s="133"/>
      <c r="HC72" s="133"/>
      <c r="HD72" s="133"/>
      <c r="HE72" s="133"/>
      <c r="HF72" s="133"/>
      <c r="HG72" s="133"/>
      <c r="HH72" s="133"/>
      <c r="HI72" s="133"/>
      <c r="HJ72" s="133"/>
      <c r="HK72" s="133"/>
      <c r="HL72" s="133"/>
      <c r="HM72" s="133"/>
      <c r="HN72" s="133"/>
      <c r="HO72" s="133"/>
      <c r="HP72" s="133"/>
      <c r="HQ72" s="133"/>
      <c r="HR72" s="133"/>
      <c r="HS72" s="133"/>
      <c r="HT72" s="133"/>
      <c r="HU72" s="133"/>
      <c r="HV72" s="133"/>
      <c r="HW72" s="133"/>
      <c r="HX72" s="133"/>
      <c r="HY72" s="133"/>
      <c r="HZ72" s="133"/>
      <c r="IA72" s="133"/>
      <c r="IB72" s="133"/>
      <c r="IC72" s="133"/>
      <c r="ID72" s="133"/>
      <c r="IE72" s="133"/>
      <c r="IF72" s="133"/>
      <c r="IG72" s="133"/>
      <c r="IH72" s="133"/>
      <c r="II72" s="133"/>
      <c r="IJ72" s="133"/>
      <c r="IK72" s="133"/>
      <c r="IL72" s="133"/>
      <c r="IM72" s="133"/>
    </row>
    <row r="73" spans="1:247" ht="14.25">
      <c r="A73" s="133" t="s">
        <v>211</v>
      </c>
      <c r="G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3"/>
      <c r="DK73" s="133"/>
      <c r="DL73" s="133"/>
      <c r="DM73" s="133"/>
      <c r="DN73" s="133"/>
      <c r="DO73" s="133"/>
      <c r="DP73" s="133"/>
      <c r="DQ73" s="133"/>
      <c r="DR73" s="133"/>
      <c r="DS73" s="133"/>
      <c r="DT73" s="133"/>
      <c r="DU73" s="133"/>
      <c r="DV73" s="133"/>
      <c r="DW73" s="133"/>
      <c r="DX73" s="133"/>
      <c r="DY73" s="133"/>
      <c r="DZ73" s="133"/>
      <c r="EA73" s="133"/>
      <c r="EB73" s="133"/>
      <c r="EC73" s="133"/>
      <c r="ED73" s="133"/>
      <c r="EE73" s="133"/>
      <c r="EF73" s="133"/>
      <c r="EG73" s="133"/>
      <c r="EH73" s="133"/>
      <c r="EI73" s="133"/>
      <c r="EJ73" s="133"/>
      <c r="EK73" s="133"/>
      <c r="EL73" s="133"/>
      <c r="EM73" s="133"/>
      <c r="EN73" s="133"/>
      <c r="EO73" s="133"/>
      <c r="EP73" s="133"/>
      <c r="EQ73" s="133"/>
      <c r="ER73" s="133"/>
      <c r="ES73" s="133"/>
      <c r="ET73" s="133"/>
      <c r="EU73" s="133"/>
      <c r="EV73" s="133"/>
      <c r="EW73" s="133"/>
      <c r="EX73" s="133"/>
      <c r="EY73" s="133"/>
      <c r="EZ73" s="133"/>
      <c r="FA73" s="133"/>
      <c r="FB73" s="133"/>
      <c r="FC73" s="133"/>
      <c r="FD73" s="133"/>
      <c r="FE73" s="133"/>
      <c r="FF73" s="133"/>
      <c r="FG73" s="133"/>
      <c r="FH73" s="133"/>
      <c r="FI73" s="133"/>
      <c r="FJ73" s="133"/>
      <c r="FK73" s="133"/>
      <c r="FL73" s="133"/>
      <c r="FM73" s="133"/>
      <c r="FN73" s="133"/>
      <c r="FO73" s="133"/>
      <c r="FP73" s="133"/>
      <c r="FQ73" s="133"/>
      <c r="FR73" s="133"/>
      <c r="FS73" s="133"/>
      <c r="FT73" s="133"/>
      <c r="FU73" s="133"/>
      <c r="FV73" s="133"/>
      <c r="FW73" s="133"/>
      <c r="FX73" s="133"/>
      <c r="FY73" s="133"/>
      <c r="FZ73" s="133"/>
      <c r="GA73" s="133"/>
      <c r="GB73" s="133"/>
      <c r="GC73" s="133"/>
      <c r="GD73" s="133"/>
      <c r="GE73" s="133"/>
      <c r="GF73" s="133"/>
      <c r="GG73" s="133"/>
      <c r="GH73" s="133"/>
      <c r="GI73" s="133"/>
      <c r="GJ73" s="133"/>
      <c r="GK73" s="133"/>
      <c r="GL73" s="133"/>
      <c r="GM73" s="133"/>
      <c r="GN73" s="133"/>
      <c r="GO73" s="133"/>
      <c r="GP73" s="133"/>
      <c r="GQ73" s="133"/>
      <c r="GR73" s="133"/>
      <c r="GS73" s="133"/>
      <c r="GT73" s="133"/>
      <c r="GU73" s="133"/>
      <c r="GV73" s="133"/>
      <c r="GW73" s="133"/>
      <c r="GX73" s="133"/>
      <c r="GY73" s="133"/>
      <c r="GZ73" s="133"/>
      <c r="HA73" s="133"/>
      <c r="HB73" s="133"/>
      <c r="HC73" s="133"/>
      <c r="HD73" s="133"/>
      <c r="HE73" s="133"/>
      <c r="HF73" s="133"/>
      <c r="HG73" s="133"/>
      <c r="HH73" s="133"/>
      <c r="HI73" s="133"/>
      <c r="HJ73" s="133"/>
      <c r="HK73" s="133"/>
      <c r="HL73" s="133"/>
      <c r="HM73" s="133"/>
      <c r="HN73" s="133"/>
      <c r="HO73" s="133"/>
      <c r="HP73" s="133"/>
      <c r="HQ73" s="133"/>
      <c r="HR73" s="133"/>
      <c r="HS73" s="133"/>
      <c r="HT73" s="133"/>
      <c r="HU73" s="133"/>
      <c r="HV73" s="133"/>
      <c r="HW73" s="133"/>
      <c r="HX73" s="133"/>
      <c r="HY73" s="133"/>
      <c r="HZ73" s="133"/>
      <c r="IA73" s="133"/>
      <c r="IB73" s="133"/>
      <c r="IC73" s="133"/>
      <c r="ID73" s="133"/>
      <c r="IE73" s="133"/>
      <c r="IF73" s="133"/>
      <c r="IG73" s="133"/>
      <c r="IH73" s="133"/>
      <c r="II73" s="133"/>
      <c r="IJ73" s="133"/>
      <c r="IK73" s="133"/>
      <c r="IL73" s="133"/>
      <c r="IM73" s="133"/>
    </row>
    <row r="74" spans="1:247" ht="14.25">
      <c r="A74" s="133" t="s">
        <v>212</v>
      </c>
      <c r="G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133"/>
      <c r="DN74" s="133"/>
      <c r="DO74" s="133"/>
      <c r="DP74" s="133"/>
      <c r="DQ74" s="133"/>
      <c r="DR74" s="133"/>
      <c r="DS74" s="133"/>
      <c r="DT74" s="133"/>
      <c r="DU74" s="133"/>
      <c r="DV74" s="133"/>
      <c r="DW74" s="133"/>
      <c r="DX74" s="133"/>
      <c r="DY74" s="133"/>
      <c r="DZ74" s="133"/>
      <c r="EA74" s="133"/>
      <c r="EB74" s="133"/>
      <c r="EC74" s="133"/>
      <c r="ED74" s="133"/>
      <c r="EE74" s="133"/>
      <c r="EF74" s="133"/>
      <c r="EG74" s="133"/>
      <c r="EH74" s="133"/>
      <c r="EI74" s="133"/>
      <c r="EJ74" s="133"/>
      <c r="EK74" s="133"/>
      <c r="EL74" s="133"/>
      <c r="EM74" s="133"/>
      <c r="EN74" s="133"/>
      <c r="EO74" s="133"/>
      <c r="EP74" s="133"/>
      <c r="EQ74" s="133"/>
      <c r="ER74" s="133"/>
      <c r="ES74" s="133"/>
      <c r="ET74" s="133"/>
      <c r="EU74" s="133"/>
      <c r="EV74" s="133"/>
      <c r="EW74" s="133"/>
      <c r="EX74" s="133"/>
      <c r="EY74" s="133"/>
      <c r="EZ74" s="133"/>
      <c r="FA74" s="133"/>
      <c r="FB74" s="133"/>
      <c r="FC74" s="133"/>
      <c r="FD74" s="133"/>
      <c r="FE74" s="133"/>
      <c r="FF74" s="133"/>
      <c r="FG74" s="133"/>
      <c r="FH74" s="133"/>
      <c r="FI74" s="133"/>
      <c r="FJ74" s="133"/>
      <c r="FK74" s="133"/>
      <c r="FL74" s="133"/>
      <c r="FM74" s="133"/>
      <c r="FN74" s="133"/>
      <c r="FO74" s="133"/>
      <c r="FP74" s="133"/>
      <c r="FQ74" s="133"/>
      <c r="FR74" s="133"/>
      <c r="FS74" s="133"/>
      <c r="FT74" s="133"/>
      <c r="FU74" s="133"/>
      <c r="FV74" s="133"/>
      <c r="FW74" s="133"/>
      <c r="FX74" s="133"/>
      <c r="FY74" s="133"/>
      <c r="FZ74" s="133"/>
      <c r="GA74" s="133"/>
      <c r="GB74" s="133"/>
      <c r="GC74" s="133"/>
      <c r="GD74" s="133"/>
      <c r="GE74" s="133"/>
      <c r="GF74" s="133"/>
      <c r="GG74" s="133"/>
      <c r="GH74" s="133"/>
      <c r="GI74" s="133"/>
      <c r="GJ74" s="133"/>
      <c r="GK74" s="133"/>
      <c r="GL74" s="133"/>
      <c r="GM74" s="133"/>
      <c r="GN74" s="133"/>
      <c r="GO74" s="133"/>
      <c r="GP74" s="133"/>
      <c r="GQ74" s="133"/>
      <c r="GR74" s="133"/>
      <c r="GS74" s="133"/>
      <c r="GT74" s="133"/>
      <c r="GU74" s="133"/>
      <c r="GV74" s="133"/>
      <c r="GW74" s="133"/>
      <c r="GX74" s="133"/>
      <c r="GY74" s="133"/>
      <c r="GZ74" s="133"/>
      <c r="HA74" s="133"/>
      <c r="HB74" s="133"/>
      <c r="HC74" s="133"/>
      <c r="HD74" s="133"/>
      <c r="HE74" s="133"/>
      <c r="HF74" s="133"/>
      <c r="HG74" s="133"/>
      <c r="HH74" s="133"/>
      <c r="HI74" s="133"/>
      <c r="HJ74" s="133"/>
      <c r="HK74" s="133"/>
      <c r="HL74" s="133"/>
      <c r="HM74" s="133"/>
      <c r="HN74" s="133"/>
      <c r="HO74" s="133"/>
      <c r="HP74" s="133"/>
      <c r="HQ74" s="133"/>
      <c r="HR74" s="133"/>
      <c r="HS74" s="133"/>
      <c r="HT74" s="133"/>
      <c r="HU74" s="133"/>
      <c r="HV74" s="133"/>
      <c r="HW74" s="133"/>
      <c r="HX74" s="133"/>
      <c r="HY74" s="133"/>
      <c r="HZ74" s="133"/>
      <c r="IA74" s="133"/>
      <c r="IB74" s="133"/>
      <c r="IC74" s="133"/>
      <c r="ID74" s="133"/>
      <c r="IE74" s="133"/>
      <c r="IF74" s="133"/>
      <c r="IG74" s="133"/>
      <c r="IH74" s="133"/>
      <c r="II74" s="133"/>
      <c r="IJ74" s="133"/>
      <c r="IK74" s="133"/>
      <c r="IL74" s="133"/>
      <c r="IM74" s="133"/>
    </row>
    <row r="75" spans="1:7" ht="14.25">
      <c r="A75" s="133" t="s">
        <v>213</v>
      </c>
      <c r="G75" s="133"/>
    </row>
    <row r="76" spans="1:7" ht="12.75" customHeight="1">
      <c r="A76" s="47" t="s">
        <v>214</v>
      </c>
      <c r="G76" s="47"/>
    </row>
    <row r="77" spans="1:7" ht="14.25">
      <c r="A77" s="133" t="s">
        <v>215</v>
      </c>
      <c r="G77" s="133"/>
    </row>
    <row r="78" spans="1:12" ht="14.25">
      <c r="A78" s="133" t="s">
        <v>219</v>
      </c>
      <c r="G78" s="310"/>
      <c r="H78" s="310"/>
      <c r="I78" s="310"/>
      <c r="J78" s="310"/>
      <c r="K78" s="310"/>
      <c r="L78" s="310"/>
    </row>
    <row r="79" spans="1:12" ht="28.5" customHeight="1">
      <c r="A79" s="310" t="s">
        <v>216</v>
      </c>
      <c r="B79" s="310"/>
      <c r="C79" s="310"/>
      <c r="D79" s="310"/>
      <c r="E79" s="310"/>
      <c r="F79" s="310"/>
      <c r="G79" s="310"/>
      <c r="H79" s="310"/>
      <c r="I79" s="310"/>
      <c r="J79" s="310"/>
      <c r="K79" s="310"/>
      <c r="L79" s="310"/>
    </row>
    <row r="80" spans="1:7" ht="42" customHeight="1">
      <c r="A80" s="310" t="s">
        <v>230</v>
      </c>
      <c r="B80" s="310"/>
      <c r="C80" s="310"/>
      <c r="D80" s="310"/>
      <c r="E80" s="310"/>
      <c r="F80" s="310"/>
      <c r="G80" s="132"/>
    </row>
    <row r="81" spans="1:7" ht="14.25">
      <c r="A81" s="132" t="s">
        <v>217</v>
      </c>
      <c r="G81" s="133"/>
    </row>
    <row r="82" ht="14.25">
      <c r="A82" s="133" t="s">
        <v>218</v>
      </c>
    </row>
    <row r="83" spans="1:3" ht="12.75">
      <c r="A83" s="183"/>
      <c r="B83" s="48"/>
      <c r="C83" s="48"/>
    </row>
    <row r="84" spans="1:3" ht="12.75">
      <c r="A84" s="137"/>
      <c r="C84" s="125"/>
    </row>
    <row r="85" spans="1:3" ht="12.75">
      <c r="A85" s="138"/>
      <c r="B85" s="125"/>
      <c r="C85" s="125"/>
    </row>
    <row r="86" spans="1:3" ht="12.75">
      <c r="A86" s="138"/>
      <c r="B86" s="125"/>
      <c r="C86" s="125"/>
    </row>
    <row r="87" spans="1:3" ht="12.75">
      <c r="A87" s="138"/>
      <c r="B87" s="126"/>
      <c r="C87" s="126"/>
    </row>
    <row r="88" spans="1:3" ht="12.75">
      <c r="A88" s="127"/>
      <c r="B88" s="125"/>
      <c r="C88" s="127"/>
    </row>
    <row r="89" spans="1:3" ht="12.75">
      <c r="A89" s="124"/>
      <c r="B89" s="128"/>
      <c r="C89" s="128"/>
    </row>
    <row r="90" spans="1:3" ht="12.75">
      <c r="A90" s="124"/>
      <c r="B90" s="128"/>
      <c r="C90" s="128"/>
    </row>
    <row r="91" spans="1:3" ht="12.75">
      <c r="A91" s="124"/>
      <c r="B91" s="128"/>
      <c r="C91" s="128"/>
    </row>
    <row r="92" spans="1:3" ht="12.75">
      <c r="A92" s="124"/>
      <c r="B92" s="128"/>
      <c r="C92" s="128"/>
    </row>
    <row r="93" spans="1:3" ht="12.75">
      <c r="A93" s="124"/>
      <c r="B93" s="128"/>
      <c r="C93" s="128"/>
    </row>
    <row r="94" spans="1:3" ht="12.75">
      <c r="A94" s="127"/>
      <c r="B94" s="127"/>
      <c r="C94" s="127"/>
    </row>
  </sheetData>
  <mergeCells count="20">
    <mergeCell ref="D1:D2"/>
    <mergeCell ref="B30:B31"/>
    <mergeCell ref="B62:B63"/>
    <mergeCell ref="D30:D31"/>
    <mergeCell ref="D62:D63"/>
    <mergeCell ref="B55:B56"/>
    <mergeCell ref="C55:C56"/>
    <mergeCell ref="D55:D56"/>
    <mergeCell ref="A62:A63"/>
    <mergeCell ref="C62:C63"/>
    <mergeCell ref="A1:A2"/>
    <mergeCell ref="A30:A31"/>
    <mergeCell ref="C30:C31"/>
    <mergeCell ref="B1:B2"/>
    <mergeCell ref="C1:C2"/>
    <mergeCell ref="A55:A56"/>
    <mergeCell ref="G78:L78"/>
    <mergeCell ref="G79:L79"/>
    <mergeCell ref="A79:F79"/>
    <mergeCell ref="A80:F80"/>
  </mergeCells>
  <printOptions/>
  <pageMargins left="0.7480314960629921" right="0.7480314960629921" top="0.984251968503937" bottom="0.7874015748031497" header="0.5118110236220472" footer="0.3937007874015748"/>
  <pageSetup horizontalDpi="600" verticalDpi="600" orientation="landscape" paperSize="9" scale="44" r:id="rId1"/>
  <headerFooter alignWithMargins="0">
    <oddHeader>&amp;L&amp;"Arial,tučné"&amp;14Telefónica O2 Czech Republic - FINANČNÍ A PROVOZNÍ VÝSLEDKY&amp;R24.července 2008</oddHeader>
    <oddFooter>&amp;L&amp;"Arial,tučné"Investor Relations&amp;"Arial,obyčejné"
Tel: +420 271 462 076, +420 271 462 169&amp;Ce-mail: investor.relations@o2.com&amp;R6 ze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SheetLayoutView="75" workbookViewId="0" topLeftCell="A62">
      <selection activeCell="A74" sqref="A74"/>
    </sheetView>
  </sheetViews>
  <sheetFormatPr defaultColWidth="9.140625" defaultRowHeight="12.75"/>
  <cols>
    <col min="1" max="1" width="48.8515625" style="98" customWidth="1"/>
    <col min="2" max="3" width="9.8515625" style="98" customWidth="1"/>
    <col min="4" max="5" width="9.28125" style="98" bestFit="1" customWidth="1"/>
    <col min="6" max="16384" width="9.140625" style="98" customWidth="1"/>
  </cols>
  <sheetData>
    <row r="1" spans="1:6" ht="12.75" customHeight="1">
      <c r="A1" s="319" t="s">
        <v>166</v>
      </c>
      <c r="B1" s="336" t="s">
        <v>6</v>
      </c>
      <c r="C1" s="334" t="s">
        <v>7</v>
      </c>
      <c r="D1" s="334" t="s">
        <v>9</v>
      </c>
      <c r="E1" s="334" t="s">
        <v>10</v>
      </c>
      <c r="F1" s="332" t="s">
        <v>17</v>
      </c>
    </row>
    <row r="2" spans="1:6" ht="12.75">
      <c r="A2" s="323"/>
      <c r="B2" s="337"/>
      <c r="C2" s="335"/>
      <c r="D2" s="335"/>
      <c r="E2" s="335"/>
      <c r="F2" s="333"/>
    </row>
    <row r="3" spans="1:6" ht="12.75" customHeight="1">
      <c r="A3" s="139" t="s">
        <v>167</v>
      </c>
      <c r="B3" s="236">
        <f>B4+B11</f>
        <v>3057.7</v>
      </c>
      <c r="C3" s="140">
        <f>C4+C11</f>
        <v>3001.661</v>
      </c>
      <c r="D3" s="140">
        <f>D4+D11</f>
        <v>2970.2799999999997</v>
      </c>
      <c r="E3" s="140">
        <f>E4+E11</f>
        <v>2919</v>
      </c>
      <c r="F3" s="141">
        <f>F4+F11</f>
        <v>2872</v>
      </c>
    </row>
    <row r="4" spans="1:6" ht="12.75" customHeight="1">
      <c r="A4" s="165" t="s">
        <v>168</v>
      </c>
      <c r="B4" s="237">
        <f>B5+B6+B10</f>
        <v>2952</v>
      </c>
      <c r="C4" s="172">
        <f>C5+C6+C10</f>
        <v>2893.645</v>
      </c>
      <c r="D4" s="172">
        <f>D5+D6+D10</f>
        <v>2860.124</v>
      </c>
      <c r="E4" s="172">
        <f>E5+E6+E10</f>
        <v>2807</v>
      </c>
      <c r="F4" s="173">
        <f>F5+F6+F10</f>
        <v>2761</v>
      </c>
    </row>
    <row r="5" spans="1:10" ht="12.75" customHeight="1">
      <c r="A5" s="166" t="s">
        <v>169</v>
      </c>
      <c r="B5" s="134">
        <v>2207.2</v>
      </c>
      <c r="C5" s="107">
        <v>2135</v>
      </c>
      <c r="D5" s="107">
        <v>2069</v>
      </c>
      <c r="E5" s="107">
        <v>1996</v>
      </c>
      <c r="F5" s="108">
        <v>1938</v>
      </c>
      <c r="G5" s="151"/>
      <c r="H5" s="151"/>
      <c r="I5" s="151"/>
      <c r="J5" s="151"/>
    </row>
    <row r="6" spans="1:9" ht="12.75" customHeight="1">
      <c r="A6" s="166" t="s">
        <v>170</v>
      </c>
      <c r="B6" s="134">
        <f>B7+B8+B9</f>
        <v>707.3</v>
      </c>
      <c r="C6" s="107">
        <f>C7+C8+C9</f>
        <v>705.645</v>
      </c>
      <c r="D6" s="107">
        <f>D7+D8+D9</f>
        <v>718.124</v>
      </c>
      <c r="E6" s="107">
        <f>E7+E8+E9</f>
        <v>724</v>
      </c>
      <c r="F6" s="108">
        <f>F7+F8+F9</f>
        <v>725</v>
      </c>
      <c r="I6" s="206"/>
    </row>
    <row r="7" spans="1:9" ht="12.75" customHeight="1">
      <c r="A7" s="167" t="s">
        <v>171</v>
      </c>
      <c r="B7" s="134">
        <v>234</v>
      </c>
      <c r="C7" s="107">
        <v>215</v>
      </c>
      <c r="D7" s="107">
        <v>202</v>
      </c>
      <c r="E7" s="107">
        <v>189</v>
      </c>
      <c r="F7" s="108">
        <v>177</v>
      </c>
      <c r="G7" s="207"/>
      <c r="H7" s="207"/>
      <c r="I7" s="207"/>
    </row>
    <row r="8" spans="1:10" ht="12.75" customHeight="1">
      <c r="A8" s="167" t="s">
        <v>172</v>
      </c>
      <c r="B8" s="238">
        <v>462.3</v>
      </c>
      <c r="C8" s="106">
        <v>482.433</v>
      </c>
      <c r="D8" s="106">
        <v>508.199</v>
      </c>
      <c r="E8" s="106">
        <v>527</v>
      </c>
      <c r="F8" s="108">
        <v>540</v>
      </c>
      <c r="G8" s="233"/>
      <c r="H8" s="233"/>
      <c r="I8" s="233"/>
      <c r="J8" s="233"/>
    </row>
    <row r="9" spans="1:6" ht="12.75" customHeight="1">
      <c r="A9" s="167" t="s">
        <v>173</v>
      </c>
      <c r="B9" s="134">
        <v>11</v>
      </c>
      <c r="C9" s="107">
        <v>8.212</v>
      </c>
      <c r="D9" s="107">
        <v>7.925</v>
      </c>
      <c r="E9" s="107">
        <v>8</v>
      </c>
      <c r="F9" s="108">
        <v>8</v>
      </c>
    </row>
    <row r="10" spans="1:9" ht="12.75" customHeight="1">
      <c r="A10" s="166" t="s">
        <v>174</v>
      </c>
      <c r="B10" s="135">
        <v>37.5</v>
      </c>
      <c r="C10" s="109">
        <v>53</v>
      </c>
      <c r="D10" s="109">
        <v>73</v>
      </c>
      <c r="E10" s="109">
        <v>87</v>
      </c>
      <c r="F10" s="108">
        <v>98</v>
      </c>
      <c r="G10" s="151"/>
      <c r="H10" s="151"/>
      <c r="I10" s="151"/>
    </row>
    <row r="11" spans="1:6" ht="12.75" customHeight="1">
      <c r="A11" s="165" t="s">
        <v>175</v>
      </c>
      <c r="B11" s="171">
        <f>B12+B13+B14</f>
        <v>105.7</v>
      </c>
      <c r="C11" s="169">
        <f>C12+C13+C14</f>
        <v>108.016</v>
      </c>
      <c r="D11" s="169">
        <f>D12+D13+D14</f>
        <v>110.156</v>
      </c>
      <c r="E11" s="169">
        <f>E12+E13+E14</f>
        <v>112</v>
      </c>
      <c r="F11" s="170">
        <f>F12+F13+F14</f>
        <v>111</v>
      </c>
    </row>
    <row r="12" spans="1:6" ht="12.75" customHeight="1">
      <c r="A12" s="166" t="s">
        <v>176</v>
      </c>
      <c r="B12" s="135">
        <v>36</v>
      </c>
      <c r="C12" s="109">
        <v>39.695</v>
      </c>
      <c r="D12" s="109">
        <v>42.57</v>
      </c>
      <c r="E12" s="109">
        <v>45</v>
      </c>
      <c r="F12" s="108">
        <v>46</v>
      </c>
    </row>
    <row r="13" spans="1:10" ht="12.75" customHeight="1">
      <c r="A13" s="166" t="s">
        <v>177</v>
      </c>
      <c r="B13" s="239">
        <v>64.2</v>
      </c>
      <c r="C13" s="215">
        <v>62.781</v>
      </c>
      <c r="D13" s="215">
        <v>61.951</v>
      </c>
      <c r="E13" s="215">
        <v>60</v>
      </c>
      <c r="F13" s="108">
        <v>58</v>
      </c>
      <c r="G13" s="233"/>
      <c r="H13" s="233"/>
      <c r="I13" s="233"/>
      <c r="J13" s="234"/>
    </row>
    <row r="14" spans="1:6" ht="12.75" customHeight="1">
      <c r="A14" s="166" t="s">
        <v>178</v>
      </c>
      <c r="B14" s="135">
        <v>5.5</v>
      </c>
      <c r="C14" s="109">
        <v>5.54</v>
      </c>
      <c r="D14" s="109">
        <v>5.635</v>
      </c>
      <c r="E14" s="109">
        <v>7</v>
      </c>
      <c r="F14" s="108">
        <v>7</v>
      </c>
    </row>
    <row r="15" spans="1:6" ht="3.75" customHeight="1">
      <c r="A15" s="105"/>
      <c r="B15" s="135"/>
      <c r="C15" s="109"/>
      <c r="D15" s="109"/>
      <c r="E15" s="109"/>
      <c r="F15" s="110"/>
    </row>
    <row r="16" spans="1:6" ht="12.75">
      <c r="A16" s="143" t="s">
        <v>179</v>
      </c>
      <c r="B16" s="223">
        <f>SUM(B17:B22)</f>
        <v>767.165</v>
      </c>
      <c r="C16" s="159">
        <f>SUM(C17:C22)</f>
        <v>679.1806180000001</v>
      </c>
      <c r="D16" s="159">
        <f>SUM(D17:D22)</f>
        <v>726.4451270000001</v>
      </c>
      <c r="E16" s="159">
        <f>SUM(E17:E22)</f>
        <v>694</v>
      </c>
      <c r="F16" s="147">
        <f>SUM(F17:F22)</f>
        <v>622</v>
      </c>
    </row>
    <row r="17" spans="1:7" ht="12.75">
      <c r="A17" s="105" t="s">
        <v>180</v>
      </c>
      <c r="B17" s="135">
        <v>336.904</v>
      </c>
      <c r="C17" s="109">
        <v>292.6698359999999</v>
      </c>
      <c r="D17" s="109">
        <v>335.843665</v>
      </c>
      <c r="E17" s="109">
        <v>325</v>
      </c>
      <c r="F17" s="110">
        <v>288</v>
      </c>
      <c r="G17" s="164"/>
    </row>
    <row r="18" spans="1:7" ht="12.75">
      <c r="A18" s="105" t="s">
        <v>181</v>
      </c>
      <c r="B18" s="135">
        <v>150.578</v>
      </c>
      <c r="C18" s="109">
        <v>138.03284500000004</v>
      </c>
      <c r="D18" s="109">
        <v>150.46042999999995</v>
      </c>
      <c r="E18" s="109">
        <v>148</v>
      </c>
      <c r="F18" s="110">
        <v>135</v>
      </c>
      <c r="G18" s="164"/>
    </row>
    <row r="19" spans="1:7" ht="12.75">
      <c r="A19" s="105" t="s">
        <v>182</v>
      </c>
      <c r="B19" s="135">
        <v>29.419</v>
      </c>
      <c r="C19" s="109">
        <v>28.925897000000003</v>
      </c>
      <c r="D19" s="109">
        <v>28.969789000000002</v>
      </c>
      <c r="E19" s="109">
        <v>28</v>
      </c>
      <c r="F19" s="110">
        <v>28</v>
      </c>
      <c r="G19" s="164"/>
    </row>
    <row r="20" spans="1:7" ht="12.75">
      <c r="A20" s="105" t="s">
        <v>183</v>
      </c>
      <c r="B20" s="135">
        <v>80.91199999999999</v>
      </c>
      <c r="C20" s="109">
        <v>77.55456300000002</v>
      </c>
      <c r="D20" s="109">
        <v>81.55677999999999</v>
      </c>
      <c r="E20" s="109">
        <v>79</v>
      </c>
      <c r="F20" s="110">
        <v>80</v>
      </c>
      <c r="G20" s="164"/>
    </row>
    <row r="21" spans="1:7" ht="12.75">
      <c r="A21" s="105" t="s">
        <v>184</v>
      </c>
      <c r="B21" s="135">
        <v>95.81800000000001</v>
      </c>
      <c r="C21" s="109">
        <v>73.84418780600004</v>
      </c>
      <c r="D21" s="109">
        <v>64.60016268700002</v>
      </c>
      <c r="E21" s="109">
        <v>53</v>
      </c>
      <c r="F21" s="110">
        <v>37</v>
      </c>
      <c r="G21" s="164"/>
    </row>
    <row r="22" spans="1:7" ht="12.75">
      <c r="A22" s="105" t="s">
        <v>185</v>
      </c>
      <c r="B22" s="135">
        <v>73.534</v>
      </c>
      <c r="C22" s="109">
        <v>68.15328919400004</v>
      </c>
      <c r="D22" s="109">
        <v>65.01430031299999</v>
      </c>
      <c r="E22" s="109">
        <v>61</v>
      </c>
      <c r="F22" s="110">
        <v>54</v>
      </c>
      <c r="G22" s="164"/>
    </row>
    <row r="23" spans="1:6" ht="3" customHeight="1">
      <c r="A23" s="105"/>
      <c r="B23" s="135"/>
      <c r="C23" s="109"/>
      <c r="D23" s="109"/>
      <c r="E23" s="109"/>
      <c r="F23" s="110"/>
    </row>
    <row r="24" spans="1:6" ht="13.5" customHeight="1">
      <c r="A24" s="143" t="s">
        <v>186</v>
      </c>
      <c r="B24" s="150">
        <f>B25+B26</f>
        <v>440.310641866688</v>
      </c>
      <c r="C24" s="148">
        <f>C25+C26</f>
        <v>401.958019283321</v>
      </c>
      <c r="D24" s="148">
        <f>D25+D26</f>
        <v>437.3731353333044</v>
      </c>
      <c r="E24" s="148">
        <f>E25+E26</f>
        <v>413.50894472330305</v>
      </c>
      <c r="F24" s="144">
        <f>F25+F26</f>
        <v>380</v>
      </c>
    </row>
    <row r="25" spans="1:6" ht="12.75">
      <c r="A25" s="105" t="s">
        <v>187</v>
      </c>
      <c r="B25" s="135">
        <v>375.310641866688</v>
      </c>
      <c r="C25" s="109">
        <v>344.958019283321</v>
      </c>
      <c r="D25" s="109">
        <v>375.3731353333044</v>
      </c>
      <c r="E25" s="109">
        <v>350.498287016635</v>
      </c>
      <c r="F25" s="110">
        <v>321</v>
      </c>
    </row>
    <row r="26" spans="1:6" ht="12.75">
      <c r="A26" s="105" t="s">
        <v>188</v>
      </c>
      <c r="B26" s="135">
        <v>65</v>
      </c>
      <c r="C26" s="109">
        <v>57</v>
      </c>
      <c r="D26" s="109">
        <v>62</v>
      </c>
      <c r="E26" s="109">
        <v>63.01065770666803</v>
      </c>
      <c r="F26" s="110">
        <v>59</v>
      </c>
    </row>
    <row r="27" spans="1:6" ht="3.75" customHeight="1">
      <c r="A27" s="105"/>
      <c r="B27" s="135"/>
      <c r="C27" s="109"/>
      <c r="D27" s="109"/>
      <c r="E27" s="109"/>
      <c r="F27" s="110"/>
    </row>
    <row r="28" spans="1:6" ht="16.5" customHeight="1">
      <c r="A28" s="105" t="s">
        <v>189</v>
      </c>
      <c r="B28" s="131">
        <f>(B16+B24)/((B5+2288)/2)/3*1000</f>
        <v>179.07629499120367</v>
      </c>
      <c r="C28" s="112">
        <f>(C16+C24)/((C5+B5)/2)/3*1000</f>
        <v>165.98938130952376</v>
      </c>
      <c r="D28" s="112">
        <f>(D16+D24)/((D5+C5)/2)/3*1000</f>
        <v>184.55728866687357</v>
      </c>
      <c r="E28" s="112">
        <f>(E16+E24)/((E5+D5)/2)/3*1000</f>
        <v>181.6332832674544</v>
      </c>
      <c r="F28" s="108">
        <f>(F16+F24)/((F5+E5)/2)/3*1000</f>
        <v>169.80172852058973</v>
      </c>
    </row>
    <row r="29" spans="1:6" ht="12.75">
      <c r="A29" s="136"/>
      <c r="B29" s="243"/>
      <c r="C29" s="220"/>
      <c r="D29" s="220"/>
      <c r="E29" s="220"/>
      <c r="F29" s="104"/>
    </row>
    <row r="30" spans="1:6" ht="12.75" customHeight="1">
      <c r="A30" s="319" t="s">
        <v>190</v>
      </c>
      <c r="B30" s="336" t="s">
        <v>6</v>
      </c>
      <c r="C30" s="334" t="s">
        <v>7</v>
      </c>
      <c r="D30" s="334" t="s">
        <v>9</v>
      </c>
      <c r="E30" s="334" t="s">
        <v>10</v>
      </c>
      <c r="F30" s="332" t="s">
        <v>17</v>
      </c>
    </row>
    <row r="31" spans="1:6" ht="12.75">
      <c r="A31" s="320"/>
      <c r="B31" s="337"/>
      <c r="C31" s="335"/>
      <c r="D31" s="335"/>
      <c r="E31" s="335"/>
      <c r="F31" s="333"/>
    </row>
    <row r="32" spans="1:10" ht="12.75">
      <c r="A32" s="256" t="s">
        <v>191</v>
      </c>
      <c r="B32" s="224">
        <f>B33+B34</f>
        <v>4894</v>
      </c>
      <c r="C32" s="160">
        <f>C33+C34</f>
        <v>4967</v>
      </c>
      <c r="D32" s="160">
        <f>D33+D34</f>
        <v>5126</v>
      </c>
      <c r="E32" s="160">
        <f>E33+E34</f>
        <v>5159</v>
      </c>
      <c r="F32" s="257">
        <f>F33+F34</f>
        <v>5186</v>
      </c>
      <c r="G32" s="151"/>
      <c r="H32" s="151"/>
      <c r="J32" s="182"/>
    </row>
    <row r="33" spans="1:11" ht="14.25">
      <c r="A33" s="116" t="s">
        <v>192</v>
      </c>
      <c r="B33" s="225">
        <v>2077</v>
      </c>
      <c r="C33" s="117">
        <v>2161</v>
      </c>
      <c r="D33" s="117">
        <v>2244</v>
      </c>
      <c r="E33" s="117">
        <v>2306</v>
      </c>
      <c r="F33" s="108">
        <v>2369</v>
      </c>
      <c r="G33" s="151"/>
      <c r="H33" s="151"/>
      <c r="I33" s="151"/>
      <c r="J33" s="151"/>
      <c r="K33" s="232"/>
    </row>
    <row r="34" spans="1:10" ht="14.25">
      <c r="A34" s="116" t="s">
        <v>193</v>
      </c>
      <c r="B34" s="131">
        <v>2817</v>
      </c>
      <c r="C34" s="112">
        <v>2806</v>
      </c>
      <c r="D34" s="112">
        <v>2882</v>
      </c>
      <c r="E34" s="112">
        <v>2853</v>
      </c>
      <c r="F34" s="108">
        <v>2817</v>
      </c>
      <c r="G34" s="151"/>
      <c r="H34" s="151"/>
      <c r="J34" s="182"/>
    </row>
    <row r="35" spans="1:10" ht="14.25">
      <c r="A35" s="116" t="s">
        <v>194</v>
      </c>
      <c r="B35" s="131">
        <v>2540.058</v>
      </c>
      <c r="C35" s="112">
        <v>2443.84</v>
      </c>
      <c r="D35" s="112">
        <v>2536.239</v>
      </c>
      <c r="E35" s="112">
        <v>2450.862</v>
      </c>
      <c r="F35" s="108">
        <v>2366</v>
      </c>
      <c r="G35" s="151"/>
      <c r="H35" s="151"/>
      <c r="J35" s="182"/>
    </row>
    <row r="36" spans="1:6" ht="5.25" customHeight="1">
      <c r="A36" s="222"/>
      <c r="B36" s="131"/>
      <c r="C36" s="112"/>
      <c r="D36" s="112"/>
      <c r="E36" s="112"/>
      <c r="F36" s="108"/>
    </row>
    <row r="37" spans="1:8" ht="12.75">
      <c r="A37" s="154" t="s">
        <v>195</v>
      </c>
      <c r="B37" s="226">
        <f>B38+B39+B40</f>
        <v>177.315</v>
      </c>
      <c r="C37" s="151">
        <f>C38+C39+C40</f>
        <v>182.30599999999998</v>
      </c>
      <c r="D37" s="151">
        <f>D38+D39+D40</f>
        <v>191.582</v>
      </c>
      <c r="E37" s="151">
        <f>E38+E39+E40</f>
        <v>204.98299999999998</v>
      </c>
      <c r="F37" s="144">
        <f>F38+F39+F40</f>
        <v>212</v>
      </c>
      <c r="G37" s="151"/>
      <c r="H37" s="151"/>
    </row>
    <row r="38" spans="1:8" ht="12.75">
      <c r="A38" s="116" t="s">
        <v>196</v>
      </c>
      <c r="B38" s="225">
        <v>67.249</v>
      </c>
      <c r="C38" s="117">
        <v>66.575</v>
      </c>
      <c r="D38" s="117">
        <v>66.84299999999999</v>
      </c>
      <c r="E38" s="117">
        <v>73.563</v>
      </c>
      <c r="F38" s="108">
        <v>73</v>
      </c>
      <c r="G38" s="151"/>
      <c r="H38" s="151"/>
    </row>
    <row r="39" spans="1:8" ht="12.75">
      <c r="A39" s="116" t="s">
        <v>197</v>
      </c>
      <c r="B39" s="225">
        <v>102</v>
      </c>
      <c r="C39" s="117">
        <v>106</v>
      </c>
      <c r="D39" s="117">
        <v>114</v>
      </c>
      <c r="E39" s="117">
        <v>119.75</v>
      </c>
      <c r="F39" s="108">
        <v>126</v>
      </c>
      <c r="G39" s="151"/>
      <c r="H39" s="151"/>
    </row>
    <row r="40" spans="1:8" ht="12.75">
      <c r="A40" s="116" t="s">
        <v>198</v>
      </c>
      <c r="B40" s="225">
        <v>8.066</v>
      </c>
      <c r="C40" s="117">
        <v>9.731</v>
      </c>
      <c r="D40" s="117">
        <v>10.739</v>
      </c>
      <c r="E40" s="117">
        <v>11.67</v>
      </c>
      <c r="F40" s="108">
        <v>13</v>
      </c>
      <c r="G40" s="151"/>
      <c r="H40" s="151"/>
    </row>
    <row r="41" spans="1:6" ht="5.25" customHeight="1">
      <c r="A41" s="120"/>
      <c r="B41" s="225"/>
      <c r="C41" s="117"/>
      <c r="D41" s="117"/>
      <c r="E41" s="117"/>
      <c r="F41" s="110"/>
    </row>
    <row r="42" spans="1:6" ht="12.75">
      <c r="A42" s="120" t="s">
        <v>199</v>
      </c>
      <c r="B42" s="227">
        <v>0.014</v>
      </c>
      <c r="C42" s="163">
        <v>0.013</v>
      </c>
      <c r="D42" s="163">
        <v>0.015</v>
      </c>
      <c r="E42" s="163">
        <v>0.017</v>
      </c>
      <c r="F42" s="265">
        <v>0.015</v>
      </c>
    </row>
    <row r="43" spans="1:6" ht="5.25" customHeight="1">
      <c r="A43" s="120"/>
      <c r="B43" s="225"/>
      <c r="C43" s="117"/>
      <c r="D43" s="117"/>
      <c r="E43" s="117"/>
      <c r="F43" s="110"/>
    </row>
    <row r="44" spans="1:6" ht="14.25">
      <c r="A44" s="120" t="s">
        <v>220</v>
      </c>
      <c r="B44" s="131">
        <v>529</v>
      </c>
      <c r="C44" s="112">
        <v>540</v>
      </c>
      <c r="D44" s="112">
        <v>527</v>
      </c>
      <c r="E44" s="112">
        <v>509</v>
      </c>
      <c r="F44" s="108">
        <v>523</v>
      </c>
    </row>
    <row r="45" spans="1:6" ht="14.25">
      <c r="A45" s="116" t="s">
        <v>221</v>
      </c>
      <c r="B45" s="131">
        <v>918</v>
      </c>
      <c r="C45" s="112">
        <v>916</v>
      </c>
      <c r="D45" s="112">
        <v>885</v>
      </c>
      <c r="E45" s="112">
        <v>853</v>
      </c>
      <c r="F45" s="108">
        <v>862</v>
      </c>
    </row>
    <row r="46" spans="1:6" ht="14.25">
      <c r="A46" s="116" t="s">
        <v>222</v>
      </c>
      <c r="B46" s="131">
        <v>251</v>
      </c>
      <c r="C46" s="112">
        <v>256</v>
      </c>
      <c r="D46" s="112">
        <v>248</v>
      </c>
      <c r="E46" s="112">
        <v>237</v>
      </c>
      <c r="F46" s="108">
        <v>243</v>
      </c>
    </row>
    <row r="47" spans="1:6" ht="14.25">
      <c r="A47" s="116" t="s">
        <v>207</v>
      </c>
      <c r="B47" s="131">
        <v>109</v>
      </c>
      <c r="C47" s="112">
        <v>113</v>
      </c>
      <c r="D47" s="112">
        <v>115</v>
      </c>
      <c r="E47" s="112">
        <v>113</v>
      </c>
      <c r="F47" s="108">
        <v>112</v>
      </c>
    </row>
    <row r="48" spans="1:6" ht="12.75">
      <c r="A48" s="116" t="s">
        <v>200</v>
      </c>
      <c r="B48" s="253">
        <v>0.42</v>
      </c>
      <c r="C48" s="254">
        <v>0.45</v>
      </c>
      <c r="D48" s="254">
        <v>0.42</v>
      </c>
      <c r="E48" s="254">
        <v>0.43</v>
      </c>
      <c r="F48" s="264">
        <v>0.44</v>
      </c>
    </row>
    <row r="49" spans="1:6" ht="5.25" customHeight="1">
      <c r="A49" s="157"/>
      <c r="B49" s="228"/>
      <c r="C49" s="102"/>
      <c r="D49" s="102"/>
      <c r="E49" s="102"/>
      <c r="F49" s="170"/>
    </row>
    <row r="50" spans="1:7" ht="12.75">
      <c r="A50" s="157" t="s">
        <v>201</v>
      </c>
      <c r="B50" s="229">
        <v>1708</v>
      </c>
      <c r="C50" s="153">
        <v>1689</v>
      </c>
      <c r="D50" s="153">
        <v>1802</v>
      </c>
      <c r="E50" s="153">
        <v>1767</v>
      </c>
      <c r="F50" s="144">
        <v>1855</v>
      </c>
      <c r="G50" s="182"/>
    </row>
    <row r="51" spans="1:6" ht="15.75" customHeight="1">
      <c r="A51" s="118" t="s">
        <v>208</v>
      </c>
      <c r="B51" s="131">
        <v>119.5</v>
      </c>
      <c r="C51" s="112">
        <v>117</v>
      </c>
      <c r="D51" s="112">
        <v>122</v>
      </c>
      <c r="E51" s="112">
        <v>117</v>
      </c>
      <c r="F51" s="108">
        <v>122</v>
      </c>
    </row>
    <row r="52" spans="1:6" ht="5.25" customHeight="1">
      <c r="A52" s="121"/>
      <c r="B52" s="230"/>
      <c r="C52" s="114"/>
      <c r="D52" s="114"/>
      <c r="E52" s="114"/>
      <c r="F52" s="258"/>
    </row>
    <row r="53" spans="1:6" ht="12.75" customHeight="1">
      <c r="A53" s="174" t="s">
        <v>202</v>
      </c>
      <c r="B53" s="231">
        <v>751</v>
      </c>
      <c r="C53" s="158">
        <v>746</v>
      </c>
      <c r="D53" s="158">
        <v>835</v>
      </c>
      <c r="E53" s="158">
        <v>816</v>
      </c>
      <c r="F53" s="259">
        <v>805</v>
      </c>
    </row>
    <row r="54" spans="1:6" ht="12.75" customHeight="1">
      <c r="A54" s="260"/>
      <c r="B54" s="153"/>
      <c r="C54" s="153"/>
      <c r="D54" s="153"/>
      <c r="E54" s="153"/>
      <c r="F54" s="159"/>
    </row>
    <row r="55" spans="1:6" ht="12.75" customHeight="1">
      <c r="A55" s="319" t="s">
        <v>206</v>
      </c>
      <c r="B55" s="336" t="s">
        <v>6</v>
      </c>
      <c r="C55" s="334" t="s">
        <v>7</v>
      </c>
      <c r="D55" s="334" t="s">
        <v>9</v>
      </c>
      <c r="E55" s="334" t="s">
        <v>10</v>
      </c>
      <c r="F55" s="332" t="s">
        <v>17</v>
      </c>
    </row>
    <row r="56" spans="1:6" ht="12.75" customHeight="1">
      <c r="A56" s="320"/>
      <c r="B56" s="337"/>
      <c r="C56" s="335"/>
      <c r="D56" s="335"/>
      <c r="E56" s="335"/>
      <c r="F56" s="333"/>
    </row>
    <row r="57" spans="1:6" ht="12.75" customHeight="1">
      <c r="A57" s="256" t="s">
        <v>191</v>
      </c>
      <c r="B57" s="224">
        <f>B58+B59</f>
        <v>454.96000000000004</v>
      </c>
      <c r="C57" s="160">
        <f>C58+C59</f>
        <v>495.55800000000005</v>
      </c>
      <c r="D57" s="160">
        <f>D58+D59</f>
        <v>565.424</v>
      </c>
      <c r="E57" s="160">
        <f>E58+E59</f>
        <v>523.096</v>
      </c>
      <c r="F57" s="257">
        <f>F58+F59</f>
        <v>395</v>
      </c>
    </row>
    <row r="58" spans="1:6" ht="12.75" customHeight="1">
      <c r="A58" s="116" t="s">
        <v>192</v>
      </c>
      <c r="B58" s="225">
        <v>1.283</v>
      </c>
      <c r="C58" s="117">
        <v>19.702</v>
      </c>
      <c r="D58" s="117">
        <v>63.00599999999999</v>
      </c>
      <c r="E58" s="117">
        <v>74.07</v>
      </c>
      <c r="F58" s="108">
        <v>75</v>
      </c>
    </row>
    <row r="59" spans="1:6" ht="12.75" customHeight="1">
      <c r="A59" s="116" t="s">
        <v>193</v>
      </c>
      <c r="B59" s="131">
        <v>453.677</v>
      </c>
      <c r="C59" s="112">
        <v>475.85600000000005</v>
      </c>
      <c r="D59" s="112">
        <v>502.418</v>
      </c>
      <c r="E59" s="112">
        <v>449.02600000000007</v>
      </c>
      <c r="F59" s="108">
        <v>320</v>
      </c>
    </row>
    <row r="60" spans="1:6" ht="12.75" customHeight="1">
      <c r="A60" s="278" t="s">
        <v>194</v>
      </c>
      <c r="B60" s="282">
        <v>329.66700000000003</v>
      </c>
      <c r="C60" s="285">
        <v>230.098</v>
      </c>
      <c r="D60" s="285">
        <v>211</v>
      </c>
      <c r="E60" s="285">
        <v>212.99200000000005</v>
      </c>
      <c r="F60" s="286">
        <v>200</v>
      </c>
    </row>
    <row r="61" spans="1:6" ht="12.75">
      <c r="A61" s="123"/>
      <c r="E61" s="221"/>
      <c r="F61" s="221"/>
    </row>
    <row r="62" spans="1:6" ht="12.75">
      <c r="A62" s="319" t="s">
        <v>203</v>
      </c>
      <c r="B62" s="334" t="s">
        <v>6</v>
      </c>
      <c r="C62" s="334" t="s">
        <v>7</v>
      </c>
      <c r="D62" s="334" t="s">
        <v>9</v>
      </c>
      <c r="E62" s="334" t="s">
        <v>10</v>
      </c>
      <c r="F62" s="332" t="s">
        <v>17</v>
      </c>
    </row>
    <row r="63" spans="1:6" ht="12.75">
      <c r="A63" s="320"/>
      <c r="B63" s="335"/>
      <c r="C63" s="335"/>
      <c r="D63" s="335"/>
      <c r="E63" s="335"/>
      <c r="F63" s="333"/>
    </row>
    <row r="64" spans="1:6" ht="12.75">
      <c r="A64" s="244" t="s">
        <v>8</v>
      </c>
      <c r="B64" s="245">
        <v>8973</v>
      </c>
      <c r="C64" s="245">
        <v>8877</v>
      </c>
      <c r="D64" s="245">
        <v>8695</v>
      </c>
      <c r="E64" s="245">
        <v>8609</v>
      </c>
      <c r="F64" s="250">
        <v>8598</v>
      </c>
    </row>
    <row r="65" spans="1:6" ht="12.75" customHeight="1">
      <c r="A65" s="247" t="s">
        <v>5</v>
      </c>
      <c r="B65" s="248">
        <v>230</v>
      </c>
      <c r="C65" s="248">
        <v>334</v>
      </c>
      <c r="D65" s="248">
        <v>354</v>
      </c>
      <c r="E65" s="248">
        <v>384</v>
      </c>
      <c r="F65" s="251">
        <v>385</v>
      </c>
    </row>
    <row r="66" spans="1:6" ht="12.75" customHeight="1">
      <c r="A66" s="247" t="s">
        <v>204</v>
      </c>
      <c r="B66" s="248">
        <v>162</v>
      </c>
      <c r="C66" s="248">
        <v>173</v>
      </c>
      <c r="D66" s="248">
        <v>172</v>
      </c>
      <c r="E66" s="248">
        <v>321</v>
      </c>
      <c r="F66" s="251">
        <v>337</v>
      </c>
    </row>
    <row r="67" spans="1:6" ht="5.25" customHeight="1">
      <c r="A67" s="247"/>
      <c r="B67" s="248"/>
      <c r="C67" s="248"/>
      <c r="D67" s="248"/>
      <c r="E67" s="248"/>
      <c r="F67" s="251"/>
    </row>
    <row r="68" spans="1:6" ht="12.75">
      <c r="A68" s="178" t="s">
        <v>205</v>
      </c>
      <c r="B68" s="181">
        <f>SUM(B64:B67)</f>
        <v>9365</v>
      </c>
      <c r="C68" s="181">
        <f>SUM(C64:C67)</f>
        <v>9384</v>
      </c>
      <c r="D68" s="181">
        <f>SUM(D64:D67)</f>
        <v>9221</v>
      </c>
      <c r="E68" s="181">
        <f>SUM(E64:E67)</f>
        <v>9314</v>
      </c>
      <c r="F68" s="180">
        <f>SUM(F64:F67)</f>
        <v>9320</v>
      </c>
    </row>
    <row r="69" ht="12.75">
      <c r="A69" s="123"/>
    </row>
    <row r="70" spans="1:2" ht="12.75" customHeight="1">
      <c r="A70" s="133" t="s">
        <v>209</v>
      </c>
      <c r="B70" s="101"/>
    </row>
    <row r="71" spans="1:2" ht="12.75" customHeight="1">
      <c r="A71" s="133" t="s">
        <v>210</v>
      </c>
      <c r="B71" s="101"/>
    </row>
    <row r="72" ht="14.25" customHeight="1">
      <c r="A72" s="133" t="s">
        <v>11</v>
      </c>
    </row>
    <row r="73" ht="14.25">
      <c r="A73" s="133" t="s">
        <v>211</v>
      </c>
    </row>
    <row r="74" ht="14.25">
      <c r="A74" s="133" t="s">
        <v>212</v>
      </c>
    </row>
    <row r="75" ht="14.25">
      <c r="A75" s="133" t="s">
        <v>213</v>
      </c>
    </row>
    <row r="76" ht="14.25">
      <c r="A76" s="47" t="s">
        <v>214</v>
      </c>
    </row>
    <row r="77" ht="14.25">
      <c r="A77" s="133" t="s">
        <v>215</v>
      </c>
    </row>
    <row r="78" ht="14.25">
      <c r="A78" s="133" t="s">
        <v>219</v>
      </c>
    </row>
    <row r="79" spans="1:6" ht="28.5" customHeight="1">
      <c r="A79" s="310" t="s">
        <v>216</v>
      </c>
      <c r="B79" s="310"/>
      <c r="C79" s="310"/>
      <c r="D79" s="310"/>
      <c r="E79" s="310"/>
      <c r="F79" s="310"/>
    </row>
    <row r="80" spans="1:6" ht="57.75" customHeight="1">
      <c r="A80" s="310" t="s">
        <v>229</v>
      </c>
      <c r="B80" s="310"/>
      <c r="C80" s="310"/>
      <c r="D80" s="310"/>
      <c r="E80" s="310"/>
      <c r="F80" s="310"/>
    </row>
    <row r="81" ht="14.25">
      <c r="A81" s="132" t="s">
        <v>217</v>
      </c>
    </row>
    <row r="82" ht="14.25">
      <c r="A82" s="133" t="s">
        <v>218</v>
      </c>
    </row>
    <row r="83" ht="14.25">
      <c r="A83" s="177"/>
    </row>
    <row r="84" ht="14.25">
      <c r="A84" s="177"/>
    </row>
    <row r="85" ht="12.75">
      <c r="A85" s="124"/>
    </row>
    <row r="86" ht="12.75">
      <c r="A86" s="124"/>
    </row>
    <row r="87" ht="12.75">
      <c r="A87" s="124"/>
    </row>
    <row r="88" ht="12.75">
      <c r="A88" s="124"/>
    </row>
    <row r="89" ht="12.75">
      <c r="A89" s="127"/>
    </row>
  </sheetData>
  <mergeCells count="26">
    <mergeCell ref="C62:C63"/>
    <mergeCell ref="C30:C31"/>
    <mergeCell ref="E1:E2"/>
    <mergeCell ref="E30:E31"/>
    <mergeCell ref="D1:D2"/>
    <mergeCell ref="D30:D31"/>
    <mergeCell ref="A80:F80"/>
    <mergeCell ref="F62:F63"/>
    <mergeCell ref="B62:B63"/>
    <mergeCell ref="A30:A31"/>
    <mergeCell ref="A55:A56"/>
    <mergeCell ref="B55:B56"/>
    <mergeCell ref="F55:F56"/>
    <mergeCell ref="E62:E63"/>
    <mergeCell ref="A79:F79"/>
    <mergeCell ref="D62:D63"/>
    <mergeCell ref="F1:F2"/>
    <mergeCell ref="F30:F31"/>
    <mergeCell ref="A62:A63"/>
    <mergeCell ref="A1:A2"/>
    <mergeCell ref="C55:C56"/>
    <mergeCell ref="D55:D56"/>
    <mergeCell ref="E55:E56"/>
    <mergeCell ref="B1:B2"/>
    <mergeCell ref="B30:B31"/>
    <mergeCell ref="C1:C2"/>
  </mergeCells>
  <printOptions/>
  <pageMargins left="0.7480314960629921" right="0.7480314960629921" top="0.984251968503937" bottom="0.7874015748031497" header="0.5118110236220472" footer="0.3937007874015748"/>
  <pageSetup horizontalDpi="600" verticalDpi="600" orientation="landscape" paperSize="9" scale="45" r:id="rId1"/>
  <headerFooter alignWithMargins="0">
    <oddHeader>&amp;L&amp;"Arial,tučné"&amp;14Telefónica O2 Czech Republic - FINANČNÍ A PROVOZNÍ VÝSLEDKY&amp;R24.července 2008</oddHeader>
    <oddFooter>&amp;L&amp;"Arial,tučné"Investor Relations&amp;"Arial,obyčejné"
Tel: +420 271 462 076, +420 271 462 169&amp;Ce-mail: investor.relations@o2.com&amp;R7 ze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TELECOM,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ja046877</dc:creator>
  <cp:keywords/>
  <dc:description/>
  <cp:lastModifiedBy>Jakub Hampl</cp:lastModifiedBy>
  <cp:lastPrinted>2008-07-23T12:28:48Z</cp:lastPrinted>
  <dcterms:created xsi:type="dcterms:W3CDTF">2006-01-23T13:06:21Z</dcterms:created>
  <dcterms:modified xsi:type="dcterms:W3CDTF">2008-07-23T15:56:15Z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